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codeName="ThisWorkbook" defaultThemeVersion="166925"/>
  <mc:AlternateContent xmlns:mc="http://schemas.openxmlformats.org/markup-compatibility/2006">
    <mc:Choice Requires="x15">
      <x15ac:absPath xmlns:x15ac="http://schemas.microsoft.com/office/spreadsheetml/2010/11/ac" url="/Users/simonblair/Library/CloudStorage/Dropbox/ACXPA Quality Insights/REPORTS/2026/CAR INSURANCE/QUALITY/"/>
    </mc:Choice>
  </mc:AlternateContent>
  <xr:revisionPtr revIDLastSave="0" documentId="13_ncr:1_{A1E8263A-3ACA-814E-B928-C37C68739964}" xr6:coauthVersionLast="47" xr6:coauthVersionMax="47" xr10:uidLastSave="{00000000-0000-0000-0000-000000000000}"/>
  <bookViews>
    <workbookView xWindow="3420" yWindow="500" windowWidth="23260" windowHeight="13900" activeTab="2" xr2:uid="{00000000-000D-0000-FFFF-FFFF00000000}"/>
  </bookViews>
  <sheets>
    <sheet name="REPORT" sheetId="20" r:id="rId1"/>
    <sheet name="LOAD_SHEET" sheetId="30" r:id="rId2"/>
    <sheet name="OVERALL" sheetId="9" r:id="rId3"/>
    <sheet name="AAMI" sheetId="21" r:id="rId4"/>
    <sheet name="ALLIANZ" sheetId="22" r:id="rId5"/>
    <sheet name="BUDGET DIRECT" sheetId="23" r:id="rId6"/>
    <sheet name="NRMA" sheetId="26" r:id="rId7"/>
    <sheet name="RAC" sheetId="27" r:id="rId8"/>
    <sheet name="RACV" sheetId="28" r:id="rId9"/>
    <sheet name="YOUI" sheetId="11" r:id="rId10"/>
  </sheets>
  <externalReferences>
    <externalReference r:id="rId11"/>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51" i="11" l="1"/>
  <c r="F51" i="11"/>
  <c r="D51" i="11"/>
  <c r="E51" i="28"/>
  <c r="F51" i="28"/>
  <c r="D51" i="28"/>
  <c r="E51" i="27"/>
  <c r="F51" i="27"/>
  <c r="D51" i="27"/>
  <c r="E51" i="26"/>
  <c r="F51" i="26"/>
  <c r="D51" i="26"/>
  <c r="E51" i="23"/>
  <c r="F51" i="23"/>
  <c r="D51" i="23"/>
  <c r="E51" i="22"/>
  <c r="F51" i="22"/>
  <c r="D51" i="22"/>
  <c r="E51" i="21"/>
  <c r="F51" i="21"/>
  <c r="D51" i="21"/>
  <c r="E69" i="9"/>
  <c r="F69" i="9"/>
  <c r="G69" i="9"/>
  <c r="H69" i="9"/>
  <c r="I69" i="9"/>
  <c r="J69" i="9"/>
  <c r="D69" i="9"/>
  <c r="B69" i="9"/>
  <c r="E51" i="9"/>
  <c r="F51" i="9"/>
  <c r="G51" i="9"/>
  <c r="H51" i="9"/>
  <c r="I51" i="9"/>
  <c r="J51" i="9"/>
  <c r="D51" i="9"/>
  <c r="D22" i="26"/>
  <c r="L47" i="9"/>
  <c r="K47" i="9"/>
  <c r="A3" i="22" l="1"/>
  <c r="E55" i="11"/>
  <c r="F55" i="11"/>
  <c r="D55" i="11"/>
  <c r="E55" i="28"/>
  <c r="F55" i="28"/>
  <c r="D55" i="28"/>
  <c r="E55" i="27"/>
  <c r="F55" i="27"/>
  <c r="D55" i="27"/>
  <c r="E55" i="26"/>
  <c r="F55" i="26"/>
  <c r="D55" i="26"/>
  <c r="E55" i="23"/>
  <c r="F55" i="23"/>
  <c r="D55" i="23"/>
  <c r="E55" i="22"/>
  <c r="F55" i="22"/>
  <c r="D55" i="22"/>
  <c r="E55" i="21"/>
  <c r="F55" i="21"/>
  <c r="D55" i="21"/>
  <c r="A32" i="30" l="1"/>
  <c r="A33" i="30"/>
  <c r="A34" i="30"/>
  <c r="A35" i="30"/>
  <c r="A36" i="30"/>
  <c r="A37" i="30"/>
  <c r="A38" i="30"/>
  <c r="A39" i="30"/>
  <c r="A40" i="30"/>
  <c r="A41" i="30"/>
  <c r="A42" i="30"/>
  <c r="A43" i="30"/>
  <c r="A44" i="30"/>
  <c r="A45" i="30"/>
  <c r="A46" i="30"/>
  <c r="A47" i="30"/>
  <c r="A48" i="30"/>
  <c r="A49" i="30"/>
  <c r="A50" i="30"/>
  <c r="A3" i="11" l="1"/>
  <c r="A3" i="28"/>
  <c r="A3" i="27"/>
  <c r="A3" i="26"/>
  <c r="A3" i="23"/>
  <c r="A34" i="20"/>
  <c r="A31" i="30" s="1"/>
  <c r="A33" i="20"/>
  <c r="A30" i="30" s="1"/>
  <c r="A32" i="20"/>
  <c r="A29" i="30" s="1"/>
  <c r="A31" i="20"/>
  <c r="A28" i="30" s="1"/>
  <c r="A30" i="20"/>
  <c r="A27" i="30" s="1"/>
  <c r="A29" i="20"/>
  <c r="A26" i="30" s="1"/>
  <c r="A28" i="20"/>
  <c r="A25" i="30" s="1"/>
  <c r="A27" i="20"/>
  <c r="A24" i="30" s="1"/>
  <c r="A26" i="20"/>
  <c r="A23" i="30" s="1"/>
  <c r="A25" i="20"/>
  <c r="A22" i="30" s="1"/>
  <c r="A24" i="20"/>
  <c r="A21" i="30" s="1"/>
  <c r="A23" i="20"/>
  <c r="A20" i="30" s="1"/>
  <c r="A22" i="20"/>
  <c r="A19" i="30" s="1"/>
  <c r="A21" i="20"/>
  <c r="A18" i="30" s="1"/>
  <c r="A20" i="20"/>
  <c r="A17" i="30" s="1"/>
  <c r="A19" i="20"/>
  <c r="A16" i="30" s="1"/>
  <c r="A18" i="20"/>
  <c r="A15" i="30" s="1"/>
  <c r="A17" i="20"/>
  <c r="A14" i="30" s="1"/>
  <c r="A16" i="20"/>
  <c r="A13" i="30" s="1"/>
  <c r="A15" i="20"/>
  <c r="A12" i="30" s="1"/>
  <c r="A14" i="20"/>
  <c r="A11" i="30" s="1"/>
  <c r="A13" i="20"/>
  <c r="A10" i="30" s="1"/>
  <c r="A12" i="20"/>
  <c r="A9" i="30" s="1"/>
  <c r="A11" i="20"/>
  <c r="A8" i="30" s="1"/>
  <c r="A10" i="20"/>
  <c r="A7" i="30" s="1"/>
  <c r="A9" i="20"/>
  <c r="A6" i="30" s="1"/>
  <c r="A8" i="20"/>
  <c r="A5" i="30" s="1"/>
  <c r="A7" i="20"/>
  <c r="A4" i="30" s="1"/>
  <c r="A6" i="20"/>
  <c r="A3" i="30" s="1"/>
  <c r="A5" i="20"/>
  <c r="E15" i="30" l="1"/>
  <c r="I15" i="30"/>
  <c r="M15" i="30"/>
  <c r="J15" i="30"/>
  <c r="O15" i="30"/>
  <c r="S15" i="30"/>
  <c r="W15" i="30"/>
  <c r="AA15" i="30"/>
  <c r="AE15" i="30"/>
  <c r="AI15" i="30"/>
  <c r="F15" i="30"/>
  <c r="K15" i="30"/>
  <c r="P15" i="30"/>
  <c r="T15" i="30"/>
  <c r="X15" i="30"/>
  <c r="AB15" i="30"/>
  <c r="AF15" i="30"/>
  <c r="AJ15" i="30"/>
  <c r="H15" i="30"/>
  <c r="N15" i="30"/>
  <c r="R15" i="30"/>
  <c r="V15" i="30"/>
  <c r="Z15" i="30"/>
  <c r="AD15" i="30"/>
  <c r="AH15" i="30"/>
  <c r="Q15" i="30"/>
  <c r="AG15" i="30"/>
  <c r="U15" i="30"/>
  <c r="AK15" i="30"/>
  <c r="G15" i="30"/>
  <c r="Y15" i="30"/>
  <c r="L15" i="30"/>
  <c r="AC15" i="30"/>
  <c r="D15" i="30"/>
  <c r="C15" i="30"/>
  <c r="B15" i="30"/>
  <c r="G23" i="30"/>
  <c r="K23" i="30"/>
  <c r="O23" i="30"/>
  <c r="S23" i="30"/>
  <c r="W23" i="30"/>
  <c r="AA23" i="30"/>
  <c r="AE23" i="30"/>
  <c r="AI23" i="30"/>
  <c r="H23" i="30"/>
  <c r="L23" i="30"/>
  <c r="P23" i="30"/>
  <c r="T23" i="30"/>
  <c r="X23" i="30"/>
  <c r="AB23" i="30"/>
  <c r="AF23" i="30"/>
  <c r="AJ23" i="30"/>
  <c r="I23" i="30"/>
  <c r="Q23" i="30"/>
  <c r="Y23" i="30"/>
  <c r="AG23" i="30"/>
  <c r="J23" i="30"/>
  <c r="R23" i="30"/>
  <c r="Z23" i="30"/>
  <c r="AH23" i="30"/>
  <c r="E23" i="30"/>
  <c r="M23" i="30"/>
  <c r="U23" i="30"/>
  <c r="AC23" i="30"/>
  <c r="AK23" i="30"/>
  <c r="F23" i="30"/>
  <c r="N23" i="30"/>
  <c r="V23" i="30"/>
  <c r="AD23" i="30"/>
  <c r="D23" i="30"/>
  <c r="C23" i="30"/>
  <c r="B23" i="30"/>
  <c r="G27" i="30"/>
  <c r="K27" i="30"/>
  <c r="O27" i="30"/>
  <c r="S27" i="30"/>
  <c r="W27" i="30"/>
  <c r="AA27" i="30"/>
  <c r="AE27" i="30"/>
  <c r="AI27" i="30"/>
  <c r="H27" i="30"/>
  <c r="L27" i="30"/>
  <c r="P27" i="30"/>
  <c r="T27" i="30"/>
  <c r="X27" i="30"/>
  <c r="AB27" i="30"/>
  <c r="AF27" i="30"/>
  <c r="AJ27" i="30"/>
  <c r="E27" i="30"/>
  <c r="M27" i="30"/>
  <c r="U27" i="30"/>
  <c r="AC27" i="30"/>
  <c r="AK27" i="30"/>
  <c r="F27" i="30"/>
  <c r="N27" i="30"/>
  <c r="V27" i="30"/>
  <c r="AD27" i="30"/>
  <c r="I27" i="30"/>
  <c r="Q27" i="30"/>
  <c r="Y27" i="30"/>
  <c r="AG27" i="30"/>
  <c r="J27" i="30"/>
  <c r="R27" i="30"/>
  <c r="Z27" i="30"/>
  <c r="AH27" i="30"/>
  <c r="D27" i="30"/>
  <c r="C27" i="30"/>
  <c r="B27" i="30"/>
  <c r="G12" i="30"/>
  <c r="K12" i="30"/>
  <c r="F12" i="30"/>
  <c r="L12" i="30"/>
  <c r="P12" i="30"/>
  <c r="T12" i="30"/>
  <c r="X12" i="30"/>
  <c r="AB12" i="30"/>
  <c r="AF12" i="30"/>
  <c r="AJ12" i="30"/>
  <c r="H12" i="30"/>
  <c r="M12" i="30"/>
  <c r="Q12" i="30"/>
  <c r="U12" i="30"/>
  <c r="Y12" i="30"/>
  <c r="AC12" i="30"/>
  <c r="AG12" i="30"/>
  <c r="AK12" i="30"/>
  <c r="I12" i="30"/>
  <c r="R12" i="30"/>
  <c r="Z12" i="30"/>
  <c r="AH12" i="30"/>
  <c r="J12" i="30"/>
  <c r="S12" i="30"/>
  <c r="AA12" i="30"/>
  <c r="AI12" i="30"/>
  <c r="E12" i="30"/>
  <c r="O12" i="30"/>
  <c r="W12" i="30"/>
  <c r="AE12" i="30"/>
  <c r="AD12" i="30"/>
  <c r="N12" i="30"/>
  <c r="V12" i="30"/>
  <c r="C12" i="30"/>
  <c r="B12" i="30"/>
  <c r="D12" i="30"/>
  <c r="F20" i="30"/>
  <c r="J20" i="30"/>
  <c r="N20" i="30"/>
  <c r="R20" i="30"/>
  <c r="V20" i="30"/>
  <c r="Z20" i="30"/>
  <c r="AD20" i="30"/>
  <c r="AH20" i="30"/>
  <c r="G20" i="30"/>
  <c r="K20" i="30"/>
  <c r="O20" i="30"/>
  <c r="S20" i="30"/>
  <c r="W20" i="30"/>
  <c r="AA20" i="30"/>
  <c r="AE20" i="30"/>
  <c r="AI20" i="30"/>
  <c r="L20" i="30"/>
  <c r="T20" i="30"/>
  <c r="AB20" i="30"/>
  <c r="AJ20" i="30"/>
  <c r="E20" i="30"/>
  <c r="M20" i="30"/>
  <c r="U20" i="30"/>
  <c r="AC20" i="30"/>
  <c r="AK20" i="30"/>
  <c r="H20" i="30"/>
  <c r="P20" i="30"/>
  <c r="X20" i="30"/>
  <c r="AF20" i="30"/>
  <c r="I20" i="30"/>
  <c r="Q20" i="30"/>
  <c r="Y20" i="30"/>
  <c r="AG20" i="30"/>
  <c r="C20" i="30"/>
  <c r="B20" i="30"/>
  <c r="D20" i="30"/>
  <c r="F28" i="30"/>
  <c r="J28" i="30"/>
  <c r="N28" i="30"/>
  <c r="R28" i="30"/>
  <c r="V28" i="30"/>
  <c r="Z28" i="30"/>
  <c r="AD28" i="30"/>
  <c r="AH28" i="30"/>
  <c r="G28" i="30"/>
  <c r="K28" i="30"/>
  <c r="O28" i="30"/>
  <c r="S28" i="30"/>
  <c r="W28" i="30"/>
  <c r="AA28" i="30"/>
  <c r="AE28" i="30"/>
  <c r="AI28" i="30"/>
  <c r="L28" i="30"/>
  <c r="T28" i="30"/>
  <c r="AB28" i="30"/>
  <c r="AJ28" i="30"/>
  <c r="E28" i="30"/>
  <c r="M28" i="30"/>
  <c r="U28" i="30"/>
  <c r="AC28" i="30"/>
  <c r="AK28" i="30"/>
  <c r="H28" i="30"/>
  <c r="P28" i="30"/>
  <c r="X28" i="30"/>
  <c r="AF28" i="30"/>
  <c r="I28" i="30"/>
  <c r="Q28" i="30"/>
  <c r="Y28" i="30"/>
  <c r="AG28" i="30"/>
  <c r="C28" i="30"/>
  <c r="B28" i="30"/>
  <c r="D28" i="30"/>
  <c r="A2" i="30"/>
  <c r="AF45" i="30"/>
  <c r="L49" i="30"/>
  <c r="AB49" i="30"/>
  <c r="AJ45" i="30"/>
  <c r="S46" i="30"/>
  <c r="AI46" i="30"/>
  <c r="P49" i="30"/>
  <c r="AF49" i="30"/>
  <c r="O50" i="30"/>
  <c r="AE50" i="30"/>
  <c r="V33" i="30"/>
  <c r="U34" i="30"/>
  <c r="T35" i="30"/>
  <c r="R37" i="30"/>
  <c r="O38" i="30"/>
  <c r="AE38" i="30"/>
  <c r="N39" i="30"/>
  <c r="AD39" i="30"/>
  <c r="L41" i="30"/>
  <c r="AB41" i="30"/>
  <c r="K42" i="30"/>
  <c r="AA42" i="30"/>
  <c r="J43" i="30"/>
  <c r="Z43" i="30"/>
  <c r="X45" i="30"/>
  <c r="G46" i="30"/>
  <c r="W46" i="30"/>
  <c r="V47" i="30"/>
  <c r="AJ49" i="30"/>
  <c r="S50" i="30"/>
  <c r="C47" i="30"/>
  <c r="P45" i="30"/>
  <c r="AI50" i="30"/>
  <c r="T45" i="30"/>
  <c r="H45" i="30"/>
  <c r="F47" i="30"/>
  <c r="T49" i="30"/>
  <c r="B47" i="30"/>
  <c r="R43" i="30"/>
  <c r="W38" i="30"/>
  <c r="F33" i="30"/>
  <c r="J44" i="30"/>
  <c r="Z44" i="30"/>
  <c r="B44" i="30"/>
  <c r="S44" i="30"/>
  <c r="AI44" i="30"/>
  <c r="T44" i="30"/>
  <c r="AJ44" i="30"/>
  <c r="V43" i="30"/>
  <c r="X41" i="30"/>
  <c r="Z39" i="30"/>
  <c r="J37" i="30"/>
  <c r="N33" i="30"/>
  <c r="AH43" i="30"/>
  <c r="U40" i="30"/>
  <c r="J48" i="30"/>
  <c r="Z48" i="30"/>
  <c r="B48" i="30"/>
  <c r="S48" i="30"/>
  <c r="AI48" i="30"/>
  <c r="T48" i="30"/>
  <c r="AJ48" i="30"/>
  <c r="R40" i="30"/>
  <c r="AH40" i="30"/>
  <c r="K40" i="30"/>
  <c r="AA40" i="30"/>
  <c r="L40" i="30"/>
  <c r="AB40" i="30"/>
  <c r="L36" i="30"/>
  <c r="AB36" i="30"/>
  <c r="I36" i="30"/>
  <c r="Y36" i="30"/>
  <c r="F36" i="30"/>
  <c r="C36" i="30"/>
  <c r="W36" i="30"/>
  <c r="Z36" i="30"/>
  <c r="U48" i="30"/>
  <c r="AC40" i="30"/>
  <c r="K47" i="30"/>
  <c r="AA47" i="30"/>
  <c r="L47" i="30"/>
  <c r="AB47" i="30"/>
  <c r="I47" i="30"/>
  <c r="Y47" i="30"/>
  <c r="D47" i="30"/>
  <c r="S43" i="30"/>
  <c r="AI43" i="30"/>
  <c r="T43" i="30"/>
  <c r="AJ43" i="30"/>
  <c r="Q43" i="30"/>
  <c r="AG43" i="30"/>
  <c r="K39" i="30"/>
  <c r="AA39" i="30"/>
  <c r="L39" i="30"/>
  <c r="AB39" i="30"/>
  <c r="I39" i="30"/>
  <c r="Y39" i="30"/>
  <c r="D39" i="30"/>
  <c r="Q35" i="30"/>
  <c r="AG35" i="30"/>
  <c r="N35" i="30"/>
  <c r="AD35" i="30"/>
  <c r="W35" i="30"/>
  <c r="X35" i="30"/>
  <c r="AA35" i="30"/>
  <c r="C43" i="30"/>
  <c r="AH47" i="30"/>
  <c r="P50" i="30"/>
  <c r="AF50" i="30"/>
  <c r="M50" i="30"/>
  <c r="AC50" i="30"/>
  <c r="F50" i="30"/>
  <c r="V50" i="30"/>
  <c r="C50" i="30"/>
  <c r="P46" i="30"/>
  <c r="AF46" i="30"/>
  <c r="M46" i="30"/>
  <c r="AC46" i="30"/>
  <c r="F46" i="30"/>
  <c r="V46" i="30"/>
  <c r="C46" i="30"/>
  <c r="P42" i="30"/>
  <c r="AF42" i="30"/>
  <c r="M42" i="30"/>
  <c r="AC42" i="30"/>
  <c r="F42" i="30"/>
  <c r="V42" i="30"/>
  <c r="C42" i="30"/>
  <c r="G38" i="30"/>
  <c r="T38" i="30"/>
  <c r="AJ38" i="30"/>
  <c r="U38" i="30"/>
  <c r="AK38" i="30"/>
  <c r="R38" i="30"/>
  <c r="AH38" i="30"/>
  <c r="J34" i="30"/>
  <c r="Z34" i="30"/>
  <c r="K34" i="30"/>
  <c r="AA34" i="30"/>
  <c r="P34" i="30"/>
  <c r="Q34" i="30"/>
  <c r="L34" i="30"/>
  <c r="C34" i="30"/>
  <c r="D40" i="30"/>
  <c r="M48" i="30"/>
  <c r="O46" i="30"/>
  <c r="Q49" i="30"/>
  <c r="AG49" i="30"/>
  <c r="J49" i="30"/>
  <c r="Z49" i="30"/>
  <c r="B49" i="30"/>
  <c r="S49" i="30"/>
  <c r="AI49" i="30"/>
  <c r="Q45" i="30"/>
  <c r="AG45" i="30"/>
  <c r="J45" i="30"/>
  <c r="Z45" i="30"/>
  <c r="B45" i="30"/>
  <c r="S45" i="30"/>
  <c r="AI45" i="30"/>
  <c r="Q41" i="30"/>
  <c r="AG41" i="30"/>
  <c r="J41" i="30"/>
  <c r="Z41" i="30"/>
  <c r="B41" i="30"/>
  <c r="S41" i="30"/>
  <c r="AI41" i="30"/>
  <c r="S37" i="30"/>
  <c r="AI37" i="30"/>
  <c r="T37" i="30"/>
  <c r="AJ37" i="30"/>
  <c r="AC37" i="30"/>
  <c r="N37" i="30"/>
  <c r="B37" i="30"/>
  <c r="AG37" i="30"/>
  <c r="S33" i="30"/>
  <c r="AI33" i="30"/>
  <c r="T33" i="30"/>
  <c r="AJ33" i="30"/>
  <c r="AG33" i="30"/>
  <c r="Z33" i="30"/>
  <c r="E33" i="30"/>
  <c r="AK33" i="30"/>
  <c r="W50" i="30"/>
  <c r="Y48" i="30"/>
  <c r="AA46" i="30"/>
  <c r="AC44" i="30"/>
  <c r="AE42" i="30"/>
  <c r="AG40" i="30"/>
  <c r="AI38" i="30"/>
  <c r="AB35" i="30"/>
  <c r="E50" i="30"/>
  <c r="R41" i="30"/>
  <c r="K37" i="30"/>
  <c r="L37" i="30"/>
  <c r="D37" i="30"/>
  <c r="K33" i="30"/>
  <c r="AB33" i="30"/>
  <c r="C33" i="30"/>
  <c r="X49" i="30"/>
  <c r="AD43" i="30"/>
  <c r="Z37" i="30"/>
  <c r="I42" i="30"/>
  <c r="AH42" i="30"/>
  <c r="AF38" i="30"/>
  <c r="N38" i="30"/>
  <c r="V34" i="30"/>
  <c r="H34" i="30"/>
  <c r="AJ34" i="30"/>
  <c r="AE46" i="30"/>
  <c r="F49" i="30"/>
  <c r="O49" i="30"/>
  <c r="AC45" i="30"/>
  <c r="C45" i="30"/>
  <c r="M41" i="30"/>
  <c r="V41" i="30"/>
  <c r="AE41" i="30"/>
  <c r="P37" i="30"/>
  <c r="F37" i="30"/>
  <c r="O33" i="30"/>
  <c r="AF33" i="30"/>
  <c r="B33" i="30"/>
  <c r="H49" i="30"/>
  <c r="N43" i="30"/>
  <c r="AA36" i="30"/>
  <c r="F39" i="30"/>
  <c r="E34" i="30"/>
  <c r="E40" i="30"/>
  <c r="N44" i="30"/>
  <c r="AD44" i="30"/>
  <c r="G44" i="30"/>
  <c r="W44" i="30"/>
  <c r="H44" i="30"/>
  <c r="X44" i="30"/>
  <c r="AK44" i="30"/>
  <c r="F43" i="30"/>
  <c r="H41" i="30"/>
  <c r="J39" i="30"/>
  <c r="K36" i="30"/>
  <c r="AI42" i="30"/>
  <c r="V39" i="30"/>
  <c r="N48" i="30"/>
  <c r="AD48" i="30"/>
  <c r="G48" i="30"/>
  <c r="W48" i="30"/>
  <c r="H48" i="30"/>
  <c r="X48" i="30"/>
  <c r="F40" i="30"/>
  <c r="V40" i="30"/>
  <c r="C40" i="30"/>
  <c r="O40" i="30"/>
  <c r="AE40" i="30"/>
  <c r="P40" i="30"/>
  <c r="AF40" i="30"/>
  <c r="P36" i="30"/>
  <c r="AF36" i="30"/>
  <c r="M36" i="30"/>
  <c r="AC36" i="30"/>
  <c r="N36" i="30"/>
  <c r="B36" i="30"/>
  <c r="AE36" i="30"/>
  <c r="AH36" i="30"/>
  <c r="E48" i="30"/>
  <c r="M40" i="30"/>
  <c r="O47" i="30"/>
  <c r="AE47" i="30"/>
  <c r="P47" i="30"/>
  <c r="AF47" i="30"/>
  <c r="M47" i="30"/>
  <c r="AC47" i="30"/>
  <c r="G43" i="30"/>
  <c r="W43" i="30"/>
  <c r="H43" i="30"/>
  <c r="X43" i="30"/>
  <c r="E43" i="30"/>
  <c r="U43" i="30"/>
  <c r="AK43" i="30"/>
  <c r="O39" i="30"/>
  <c r="AE39" i="30"/>
  <c r="P39" i="30"/>
  <c r="AF39" i="30"/>
  <c r="M39" i="30"/>
  <c r="AC39" i="30"/>
  <c r="E35" i="30"/>
  <c r="U35" i="30"/>
  <c r="AK35" i="30"/>
  <c r="R35" i="30"/>
  <c r="AH35" i="30"/>
  <c r="AE35" i="30"/>
  <c r="AF35" i="30"/>
  <c r="AI35" i="30"/>
  <c r="D44" i="30"/>
  <c r="R47" i="30"/>
  <c r="T50" i="30"/>
  <c r="AJ50" i="30"/>
  <c r="Q50" i="30"/>
  <c r="AG50" i="30"/>
  <c r="J50" i="30"/>
  <c r="Z50" i="30"/>
  <c r="B50" i="30"/>
  <c r="T46" i="30"/>
  <c r="AJ46" i="30"/>
  <c r="Q46" i="30"/>
  <c r="AG46" i="30"/>
  <c r="J46" i="30"/>
  <c r="Z46" i="30"/>
  <c r="B46" i="30"/>
  <c r="T42" i="30"/>
  <c r="AJ42" i="30"/>
  <c r="Q42" i="30"/>
  <c r="AG42" i="30"/>
  <c r="J42" i="30"/>
  <c r="Z42" i="30"/>
  <c r="B42" i="30"/>
  <c r="K38" i="30"/>
  <c r="X38" i="30"/>
  <c r="E38" i="30"/>
  <c r="Y38" i="30"/>
  <c r="D38" i="30"/>
  <c r="V38" i="30"/>
  <c r="C38" i="30"/>
  <c r="N34" i="30"/>
  <c r="AD34" i="30"/>
  <c r="O34" i="30"/>
  <c r="AE34" i="30"/>
  <c r="X34" i="30"/>
  <c r="Y34" i="30"/>
  <c r="T34" i="30"/>
  <c r="B34" i="30"/>
  <c r="AA50" i="30"/>
  <c r="AD47" i="30"/>
  <c r="E49" i="30"/>
  <c r="U49" i="30"/>
  <c r="AK49" i="30"/>
  <c r="N49" i="30"/>
  <c r="AD49" i="30"/>
  <c r="G49" i="30"/>
  <c r="W49" i="30"/>
  <c r="E45" i="30"/>
  <c r="U45" i="30"/>
  <c r="AK45" i="30"/>
  <c r="N45" i="30"/>
  <c r="AD45" i="30"/>
  <c r="G45" i="30"/>
  <c r="W45" i="30"/>
  <c r="E41" i="30"/>
  <c r="U41" i="30"/>
  <c r="AK41" i="30"/>
  <c r="N41" i="30"/>
  <c r="AD41" i="30"/>
  <c r="G41" i="30"/>
  <c r="W41" i="30"/>
  <c r="G37" i="30"/>
  <c r="W37" i="30"/>
  <c r="H37" i="30"/>
  <c r="X37" i="30"/>
  <c r="E37" i="30"/>
  <c r="AK37" i="30"/>
  <c r="V37" i="30"/>
  <c r="I37" i="30"/>
  <c r="G33" i="30"/>
  <c r="W33" i="30"/>
  <c r="H33" i="30"/>
  <c r="X33" i="30"/>
  <c r="I33" i="30"/>
  <c r="D33" i="30"/>
  <c r="AH33" i="30"/>
  <c r="M33" i="30"/>
  <c r="B35" i="30"/>
  <c r="G50" i="30"/>
  <c r="I48" i="30"/>
  <c r="K46" i="30"/>
  <c r="M44" i="30"/>
  <c r="O42" i="30"/>
  <c r="Q40" i="30"/>
  <c r="S38" i="30"/>
  <c r="AC34" i="30"/>
  <c r="X50" i="30"/>
  <c r="U50" i="30"/>
  <c r="AK50" i="30"/>
  <c r="N50" i="30"/>
  <c r="AD50" i="30"/>
  <c r="H46" i="30"/>
  <c r="X46" i="30"/>
  <c r="E46" i="30"/>
  <c r="U46" i="30"/>
  <c r="AK46" i="30"/>
  <c r="N46" i="30"/>
  <c r="AD46" i="30"/>
  <c r="H42" i="30"/>
  <c r="X42" i="30"/>
  <c r="E42" i="30"/>
  <c r="U42" i="30"/>
  <c r="AK42" i="30"/>
  <c r="N42" i="30"/>
  <c r="AD42" i="30"/>
  <c r="F38" i="30"/>
  <c r="L38" i="30"/>
  <c r="AB38" i="30"/>
  <c r="M38" i="30"/>
  <c r="AC38" i="30"/>
  <c r="H38" i="30"/>
  <c r="Z38" i="30"/>
  <c r="B38" i="30"/>
  <c r="R34" i="30"/>
  <c r="AH34" i="30"/>
  <c r="S34" i="30"/>
  <c r="AI34" i="30"/>
  <c r="AF34" i="30"/>
  <c r="AG34" i="30"/>
  <c r="AB34" i="30"/>
  <c r="B39" i="30"/>
  <c r="K50" i="30"/>
  <c r="N47" i="30"/>
  <c r="I49" i="30"/>
  <c r="Y49" i="30"/>
  <c r="D49" i="30"/>
  <c r="R49" i="30"/>
  <c r="AH49" i="30"/>
  <c r="K49" i="30"/>
  <c r="AA49" i="30"/>
  <c r="I45" i="30"/>
  <c r="Y45" i="30"/>
  <c r="D45" i="30"/>
  <c r="R45" i="30"/>
  <c r="AH45" i="30"/>
  <c r="K45" i="30"/>
  <c r="AA45" i="30"/>
  <c r="I41" i="30"/>
  <c r="Y41" i="30"/>
  <c r="D41" i="30"/>
  <c r="K41" i="30"/>
  <c r="AA41" i="30"/>
  <c r="AA37" i="30"/>
  <c r="M37" i="30"/>
  <c r="AD37" i="30"/>
  <c r="AA33" i="30"/>
  <c r="Q33" i="30"/>
  <c r="U33" i="30"/>
  <c r="Z47" i="30"/>
  <c r="AF41" i="30"/>
  <c r="AD33" i="30"/>
  <c r="Y42" i="30"/>
  <c r="J38" i="30"/>
  <c r="Q38" i="30"/>
  <c r="F34" i="30"/>
  <c r="W34" i="30"/>
  <c r="I34" i="30"/>
  <c r="AC48" i="30"/>
  <c r="AC49" i="30"/>
  <c r="V49" i="30"/>
  <c r="AE49" i="30"/>
  <c r="V45" i="30"/>
  <c r="AE45" i="30"/>
  <c r="F41" i="30"/>
  <c r="O41" i="30"/>
  <c r="AE37" i="30"/>
  <c r="U37" i="30"/>
  <c r="Y37" i="30"/>
  <c r="P33" i="30"/>
  <c r="R33" i="30"/>
  <c r="D36" i="30"/>
  <c r="L45" i="30"/>
  <c r="R39" i="30"/>
  <c r="AJ35" i="30"/>
  <c r="T41" i="30"/>
  <c r="AI36" i="30"/>
  <c r="R44" i="30"/>
  <c r="AH44" i="30"/>
  <c r="K44" i="30"/>
  <c r="AA44" i="30"/>
  <c r="L44" i="30"/>
  <c r="AB44" i="30"/>
  <c r="U44" i="30"/>
  <c r="W42" i="30"/>
  <c r="Y40" i="30"/>
  <c r="AA38" i="30"/>
  <c r="L35" i="30"/>
  <c r="AG44" i="30"/>
  <c r="AJ41" i="30"/>
  <c r="AK34" i="30"/>
  <c r="R48" i="30"/>
  <c r="AH48" i="30"/>
  <c r="K48" i="30"/>
  <c r="AA48" i="30"/>
  <c r="L48" i="30"/>
  <c r="AB48" i="30"/>
  <c r="J40" i="30"/>
  <c r="Z40" i="30"/>
  <c r="B40" i="30"/>
  <c r="S40" i="30"/>
  <c r="AI40" i="30"/>
  <c r="T40" i="30"/>
  <c r="AJ40" i="30"/>
  <c r="T36" i="30"/>
  <c r="AJ36" i="30"/>
  <c r="Q36" i="30"/>
  <c r="AG36" i="30"/>
  <c r="V36" i="30"/>
  <c r="G36" i="30"/>
  <c r="J36" i="30"/>
  <c r="D48" i="30"/>
  <c r="Y44" i="30"/>
  <c r="S36" i="30"/>
  <c r="S47" i="30"/>
  <c r="AI47" i="30"/>
  <c r="T47" i="30"/>
  <c r="AJ47" i="30"/>
  <c r="Q47" i="30"/>
  <c r="AG47" i="30"/>
  <c r="K43" i="30"/>
  <c r="AA43" i="30"/>
  <c r="L43" i="30"/>
  <c r="AB43" i="30"/>
  <c r="I43" i="30"/>
  <c r="Y43" i="30"/>
  <c r="D43" i="30"/>
  <c r="S39" i="30"/>
  <c r="AI39" i="30"/>
  <c r="T39" i="30"/>
  <c r="AJ39" i="30"/>
  <c r="Q39" i="30"/>
  <c r="AG39" i="30"/>
  <c r="I35" i="30"/>
  <c r="Y35" i="30"/>
  <c r="F35" i="30"/>
  <c r="V35" i="30"/>
  <c r="G35" i="30"/>
  <c r="H35" i="30"/>
  <c r="K35" i="30"/>
  <c r="D35" i="30"/>
  <c r="AG48" i="30"/>
  <c r="H50" i="30"/>
  <c r="AH41" i="30"/>
  <c r="AB37" i="30"/>
  <c r="Q37" i="30"/>
  <c r="L33" i="30"/>
  <c r="J33" i="30"/>
  <c r="C35" i="30"/>
  <c r="AB45" i="30"/>
  <c r="AH39" i="30"/>
  <c r="D42" i="30"/>
  <c r="R42" i="30"/>
  <c r="P38" i="30"/>
  <c r="AG38" i="30"/>
  <c r="AD38" i="30"/>
  <c r="G34" i="30"/>
  <c r="D34" i="30"/>
  <c r="C39" i="30"/>
  <c r="M49" i="30"/>
  <c r="C49" i="30"/>
  <c r="M45" i="30"/>
  <c r="F45" i="30"/>
  <c r="O45" i="30"/>
  <c r="AC41" i="30"/>
  <c r="C41" i="30"/>
  <c r="O37" i="30"/>
  <c r="AF37" i="30"/>
  <c r="C37" i="30"/>
  <c r="AE33" i="30"/>
  <c r="Y33" i="30"/>
  <c r="AC33" i="30"/>
  <c r="J47" i="30"/>
  <c r="P41" i="30"/>
  <c r="S42" i="30"/>
  <c r="AH37" i="30"/>
  <c r="F44" i="30"/>
  <c r="V44" i="30"/>
  <c r="C44" i="30"/>
  <c r="O44" i="30"/>
  <c r="AE44" i="30"/>
  <c r="P44" i="30"/>
  <c r="AF44" i="30"/>
  <c r="E44" i="30"/>
  <c r="G42" i="30"/>
  <c r="I40" i="30"/>
  <c r="I38" i="30"/>
  <c r="M34" i="30"/>
  <c r="Q44" i="30"/>
  <c r="AK40" i="30"/>
  <c r="F48" i="30"/>
  <c r="V48" i="30"/>
  <c r="C48" i="30"/>
  <c r="O48" i="30"/>
  <c r="AE48" i="30"/>
  <c r="P48" i="30"/>
  <c r="AF48" i="30"/>
  <c r="N40" i="30"/>
  <c r="AD40" i="30"/>
  <c r="G40" i="30"/>
  <c r="W40" i="30"/>
  <c r="H40" i="30"/>
  <c r="X40" i="30"/>
  <c r="H36" i="30"/>
  <c r="X36" i="30"/>
  <c r="E36" i="30"/>
  <c r="U36" i="30"/>
  <c r="AK36" i="30"/>
  <c r="AD36" i="30"/>
  <c r="O36" i="30"/>
  <c r="R36" i="30"/>
  <c r="AK48" i="30"/>
  <c r="I44" i="30"/>
  <c r="G47" i="30"/>
  <c r="W47" i="30"/>
  <c r="H47" i="30"/>
  <c r="X47" i="30"/>
  <c r="E47" i="30"/>
  <c r="U47" i="30"/>
  <c r="AK47" i="30"/>
  <c r="O43" i="30"/>
  <c r="AE43" i="30"/>
  <c r="P43" i="30"/>
  <c r="AF43" i="30"/>
  <c r="M43" i="30"/>
  <c r="AC43" i="30"/>
  <c r="G39" i="30"/>
  <c r="W39" i="30"/>
  <c r="H39" i="30"/>
  <c r="X39" i="30"/>
  <c r="E39" i="30"/>
  <c r="U39" i="30"/>
  <c r="AK39" i="30"/>
  <c r="M35" i="30"/>
  <c r="AC35" i="30"/>
  <c r="J35" i="30"/>
  <c r="Z35" i="30"/>
  <c r="O35" i="30"/>
  <c r="P35" i="30"/>
  <c r="S35" i="30"/>
  <c r="B43" i="30"/>
  <c r="Q48" i="30"/>
  <c r="L50" i="30"/>
  <c r="AB50" i="30"/>
  <c r="I50" i="30"/>
  <c r="Y50" i="30"/>
  <c r="D50" i="30"/>
  <c r="R50" i="30"/>
  <c r="AH50" i="30"/>
  <c r="L46" i="30"/>
  <c r="AB46" i="30"/>
  <c r="I46" i="30"/>
  <c r="Y46" i="30"/>
  <c r="D46" i="30"/>
  <c r="R46" i="30"/>
  <c r="AH46" i="30"/>
  <c r="L42" i="30"/>
  <c r="AB42" i="30"/>
  <c r="H11" i="30"/>
  <c r="L11" i="30"/>
  <c r="P11" i="30"/>
  <c r="T11" i="30"/>
  <c r="X11" i="30"/>
  <c r="AB11" i="30"/>
  <c r="AF11" i="30"/>
  <c r="AJ11" i="30"/>
  <c r="G11" i="30"/>
  <c r="M11" i="30"/>
  <c r="R11" i="30"/>
  <c r="W11" i="30"/>
  <c r="AC11" i="30"/>
  <c r="AH11" i="30"/>
  <c r="I11" i="30"/>
  <c r="N11" i="30"/>
  <c r="S11" i="30"/>
  <c r="Y11" i="30"/>
  <c r="AD11" i="30"/>
  <c r="AI11" i="30"/>
  <c r="J11" i="30"/>
  <c r="U11" i="30"/>
  <c r="AE11" i="30"/>
  <c r="K11" i="30"/>
  <c r="V11" i="30"/>
  <c r="AG11" i="30"/>
  <c r="F11" i="30"/>
  <c r="Q11" i="30"/>
  <c r="AA11" i="30"/>
  <c r="Z11" i="30"/>
  <c r="AK11" i="30"/>
  <c r="E11" i="30"/>
  <c r="O11" i="30"/>
  <c r="D11" i="30"/>
  <c r="C11" i="30"/>
  <c r="B11" i="30"/>
  <c r="G19" i="30"/>
  <c r="K19" i="30"/>
  <c r="O19" i="30"/>
  <c r="S19" i="30"/>
  <c r="W19" i="30"/>
  <c r="AA19" i="30"/>
  <c r="AE19" i="30"/>
  <c r="AI19" i="30"/>
  <c r="H19" i="30"/>
  <c r="L19" i="30"/>
  <c r="P19" i="30"/>
  <c r="T19" i="30"/>
  <c r="X19" i="30"/>
  <c r="AB19" i="30"/>
  <c r="AF19" i="30"/>
  <c r="AJ19" i="30"/>
  <c r="E19" i="30"/>
  <c r="M19" i="30"/>
  <c r="U19" i="30"/>
  <c r="AC19" i="30"/>
  <c r="AK19" i="30"/>
  <c r="F19" i="30"/>
  <c r="N19" i="30"/>
  <c r="V19" i="30"/>
  <c r="AD19" i="30"/>
  <c r="I19" i="30"/>
  <c r="Q19" i="30"/>
  <c r="Y19" i="30"/>
  <c r="AG19" i="30"/>
  <c r="J19" i="30"/>
  <c r="R19" i="30"/>
  <c r="Z19" i="30"/>
  <c r="AH19" i="30"/>
  <c r="D19" i="30"/>
  <c r="C19" i="30"/>
  <c r="B19" i="30"/>
  <c r="E31" i="30"/>
  <c r="I31" i="30"/>
  <c r="M31" i="30"/>
  <c r="Q31" i="30"/>
  <c r="U31" i="30"/>
  <c r="Y31" i="30"/>
  <c r="AC31" i="30"/>
  <c r="AG31" i="30"/>
  <c r="AK31" i="30"/>
  <c r="F31" i="30"/>
  <c r="J31" i="30"/>
  <c r="N31" i="30"/>
  <c r="R31" i="30"/>
  <c r="V31" i="30"/>
  <c r="Z31" i="30"/>
  <c r="AD31" i="30"/>
  <c r="AH31" i="30"/>
  <c r="G31" i="30"/>
  <c r="K31" i="30"/>
  <c r="O31" i="30"/>
  <c r="S31" i="30"/>
  <c r="W31" i="30"/>
  <c r="AA31" i="30"/>
  <c r="AE31" i="30"/>
  <c r="AI31" i="30"/>
  <c r="H31" i="30"/>
  <c r="L31" i="30"/>
  <c r="P31" i="30"/>
  <c r="T31" i="30"/>
  <c r="X31" i="30"/>
  <c r="AB31" i="30"/>
  <c r="AF31" i="30"/>
  <c r="AJ31" i="30"/>
  <c r="D31" i="30"/>
  <c r="C31" i="30"/>
  <c r="B31" i="30"/>
  <c r="F16" i="30"/>
  <c r="J16" i="30"/>
  <c r="N16" i="30"/>
  <c r="R16" i="30"/>
  <c r="V16" i="30"/>
  <c r="Z16" i="30"/>
  <c r="AD16" i="30"/>
  <c r="AH16" i="30"/>
  <c r="G16" i="30"/>
  <c r="K16" i="30"/>
  <c r="O16" i="30"/>
  <c r="S16" i="30"/>
  <c r="W16" i="30"/>
  <c r="AA16" i="30"/>
  <c r="AE16" i="30"/>
  <c r="AI16" i="30"/>
  <c r="E16" i="30"/>
  <c r="I16" i="30"/>
  <c r="M16" i="30"/>
  <c r="Q16" i="30"/>
  <c r="U16" i="30"/>
  <c r="Y16" i="30"/>
  <c r="AC16" i="30"/>
  <c r="AG16" i="30"/>
  <c r="AK16" i="30"/>
  <c r="P16" i="30"/>
  <c r="AF16" i="30"/>
  <c r="T16" i="30"/>
  <c r="AJ16" i="30"/>
  <c r="H16" i="30"/>
  <c r="X16" i="30"/>
  <c r="L16" i="30"/>
  <c r="AB16" i="30"/>
  <c r="C16" i="30"/>
  <c r="B16" i="30"/>
  <c r="D16" i="30"/>
  <c r="F24" i="30"/>
  <c r="J24" i="30"/>
  <c r="N24" i="30"/>
  <c r="R24" i="30"/>
  <c r="V24" i="30"/>
  <c r="Z24" i="30"/>
  <c r="AD24" i="30"/>
  <c r="AH24" i="30"/>
  <c r="G24" i="30"/>
  <c r="K24" i="30"/>
  <c r="O24" i="30"/>
  <c r="S24" i="30"/>
  <c r="W24" i="30"/>
  <c r="AA24" i="30"/>
  <c r="AE24" i="30"/>
  <c r="AI24" i="30"/>
  <c r="H24" i="30"/>
  <c r="P24" i="30"/>
  <c r="X24" i="30"/>
  <c r="AF24" i="30"/>
  <c r="I24" i="30"/>
  <c r="Q24" i="30"/>
  <c r="Y24" i="30"/>
  <c r="AG24" i="30"/>
  <c r="L24" i="30"/>
  <c r="T24" i="30"/>
  <c r="AB24" i="30"/>
  <c r="AJ24" i="30"/>
  <c r="E24" i="30"/>
  <c r="M24" i="30"/>
  <c r="U24" i="30"/>
  <c r="AC24" i="30"/>
  <c r="AK24" i="30"/>
  <c r="C24" i="30"/>
  <c r="B24" i="30"/>
  <c r="D24" i="30"/>
  <c r="G13" i="30"/>
  <c r="K13" i="30"/>
  <c r="O13" i="30"/>
  <c r="S13" i="30"/>
  <c r="W13" i="30"/>
  <c r="AA13" i="30"/>
  <c r="AE13" i="30"/>
  <c r="AI13" i="30"/>
  <c r="H13" i="30"/>
  <c r="L13" i="30"/>
  <c r="P13" i="30"/>
  <c r="T13" i="30"/>
  <c r="X13" i="30"/>
  <c r="AB13" i="30"/>
  <c r="AF13" i="30"/>
  <c r="AJ13" i="30"/>
  <c r="I13" i="30"/>
  <c r="Q13" i="30"/>
  <c r="Y13" i="30"/>
  <c r="AG13" i="30"/>
  <c r="J13" i="30"/>
  <c r="R13" i="30"/>
  <c r="Z13" i="30"/>
  <c r="AH13" i="30"/>
  <c r="F13" i="30"/>
  <c r="N13" i="30"/>
  <c r="V13" i="30"/>
  <c r="AD13" i="30"/>
  <c r="AC13" i="30"/>
  <c r="E13" i="30"/>
  <c r="AK13" i="30"/>
  <c r="M13" i="30"/>
  <c r="U13" i="30"/>
  <c r="D13" i="30"/>
  <c r="C13" i="30"/>
  <c r="B13" i="30"/>
  <c r="E17" i="30"/>
  <c r="I17" i="30"/>
  <c r="M17" i="30"/>
  <c r="Q17" i="30"/>
  <c r="U17" i="30"/>
  <c r="Y17" i="30"/>
  <c r="AC17" i="30"/>
  <c r="AG17" i="30"/>
  <c r="AK17" i="30"/>
  <c r="F17" i="30"/>
  <c r="J17" i="30"/>
  <c r="N17" i="30"/>
  <c r="R17" i="30"/>
  <c r="V17" i="30"/>
  <c r="Z17" i="30"/>
  <c r="AD17" i="30"/>
  <c r="AH17" i="30"/>
  <c r="H17" i="30"/>
  <c r="L17" i="30"/>
  <c r="P17" i="30"/>
  <c r="T17" i="30"/>
  <c r="X17" i="30"/>
  <c r="AB17" i="30"/>
  <c r="AF17" i="30"/>
  <c r="AJ17" i="30"/>
  <c r="O17" i="30"/>
  <c r="AE17" i="30"/>
  <c r="S17" i="30"/>
  <c r="AI17" i="30"/>
  <c r="G17" i="30"/>
  <c r="W17" i="30"/>
  <c r="K17" i="30"/>
  <c r="AA17" i="30"/>
  <c r="D17" i="30"/>
  <c r="C17" i="30"/>
  <c r="B17" i="30"/>
  <c r="E21" i="30"/>
  <c r="I21" i="30"/>
  <c r="M21" i="30"/>
  <c r="Q21" i="30"/>
  <c r="U21" i="30"/>
  <c r="Y21" i="30"/>
  <c r="AC21" i="30"/>
  <c r="AG21" i="30"/>
  <c r="AK21" i="30"/>
  <c r="F21" i="30"/>
  <c r="J21" i="30"/>
  <c r="N21" i="30"/>
  <c r="R21" i="30"/>
  <c r="V21" i="30"/>
  <c r="Z21" i="30"/>
  <c r="AD21" i="30"/>
  <c r="AH21" i="30"/>
  <c r="K21" i="30"/>
  <c r="S21" i="30"/>
  <c r="AA21" i="30"/>
  <c r="AI21" i="30"/>
  <c r="L21" i="30"/>
  <c r="T21" i="30"/>
  <c r="AB21" i="30"/>
  <c r="AJ21" i="30"/>
  <c r="G21" i="30"/>
  <c r="O21" i="30"/>
  <c r="W21" i="30"/>
  <c r="AE21" i="30"/>
  <c r="H21" i="30"/>
  <c r="P21" i="30"/>
  <c r="X21" i="30"/>
  <c r="AF21" i="30"/>
  <c r="D21" i="30"/>
  <c r="C21" i="30"/>
  <c r="B21" i="30"/>
  <c r="E25" i="30"/>
  <c r="I25" i="30"/>
  <c r="M25" i="30"/>
  <c r="Q25" i="30"/>
  <c r="U25" i="30"/>
  <c r="Y25" i="30"/>
  <c r="AC25" i="30"/>
  <c r="AG25" i="30"/>
  <c r="AK25" i="30"/>
  <c r="F25" i="30"/>
  <c r="J25" i="30"/>
  <c r="N25" i="30"/>
  <c r="R25" i="30"/>
  <c r="V25" i="30"/>
  <c r="Z25" i="30"/>
  <c r="AD25" i="30"/>
  <c r="AH25" i="30"/>
  <c r="G25" i="30"/>
  <c r="O25" i="30"/>
  <c r="W25" i="30"/>
  <c r="AE25" i="30"/>
  <c r="H25" i="30"/>
  <c r="P25" i="30"/>
  <c r="X25" i="30"/>
  <c r="AF25" i="30"/>
  <c r="K25" i="30"/>
  <c r="S25" i="30"/>
  <c r="AA25" i="30"/>
  <c r="AI25" i="30"/>
  <c r="L25" i="30"/>
  <c r="T25" i="30"/>
  <c r="AB25" i="30"/>
  <c r="AJ25" i="30"/>
  <c r="D25" i="30"/>
  <c r="C25" i="30"/>
  <c r="B25" i="30"/>
  <c r="E29" i="30"/>
  <c r="I29" i="30"/>
  <c r="M29" i="30"/>
  <c r="Q29" i="30"/>
  <c r="U29" i="30"/>
  <c r="Y29" i="30"/>
  <c r="AC29" i="30"/>
  <c r="AG29" i="30"/>
  <c r="AK29" i="30"/>
  <c r="F29" i="30"/>
  <c r="J29" i="30"/>
  <c r="N29" i="30"/>
  <c r="R29" i="30"/>
  <c r="V29" i="30"/>
  <c r="Z29" i="30"/>
  <c r="AD29" i="30"/>
  <c r="AH29" i="30"/>
  <c r="K29" i="30"/>
  <c r="S29" i="30"/>
  <c r="AA29" i="30"/>
  <c r="AI29" i="30"/>
  <c r="L29" i="30"/>
  <c r="T29" i="30"/>
  <c r="AB29" i="30"/>
  <c r="AJ29" i="30"/>
  <c r="G29" i="30"/>
  <c r="O29" i="30"/>
  <c r="W29" i="30"/>
  <c r="AE29" i="30"/>
  <c r="H29" i="30"/>
  <c r="P29" i="30"/>
  <c r="X29" i="30"/>
  <c r="AF29" i="30"/>
  <c r="D29" i="30"/>
  <c r="C29" i="30"/>
  <c r="B29" i="30"/>
  <c r="F14" i="30"/>
  <c r="J14" i="30"/>
  <c r="N14" i="30"/>
  <c r="R14" i="30"/>
  <c r="V14" i="30"/>
  <c r="Z14" i="30"/>
  <c r="AD14" i="30"/>
  <c r="AH14" i="30"/>
  <c r="G14" i="30"/>
  <c r="K14" i="30"/>
  <c r="O14" i="30"/>
  <c r="S14" i="30"/>
  <c r="W14" i="30"/>
  <c r="AA14" i="30"/>
  <c r="AE14" i="30"/>
  <c r="H14" i="30"/>
  <c r="P14" i="30"/>
  <c r="X14" i="30"/>
  <c r="AF14" i="30"/>
  <c r="AK14" i="30"/>
  <c r="I14" i="30"/>
  <c r="Q14" i="30"/>
  <c r="Y14" i="30"/>
  <c r="AG14" i="30"/>
  <c r="E14" i="30"/>
  <c r="M14" i="30"/>
  <c r="U14" i="30"/>
  <c r="AC14" i="30"/>
  <c r="AJ14" i="30"/>
  <c r="AB14" i="30"/>
  <c r="AI14" i="30"/>
  <c r="L14" i="30"/>
  <c r="T14" i="30"/>
  <c r="D14" i="30"/>
  <c r="C14" i="30"/>
  <c r="B14" i="30"/>
  <c r="H18" i="30"/>
  <c r="L18" i="30"/>
  <c r="P18" i="30"/>
  <c r="T18" i="30"/>
  <c r="X18" i="30"/>
  <c r="AB18" i="30"/>
  <c r="AF18" i="30"/>
  <c r="AJ18" i="30"/>
  <c r="E18" i="30"/>
  <c r="I18" i="30"/>
  <c r="M18" i="30"/>
  <c r="Q18" i="30"/>
  <c r="U18" i="30"/>
  <c r="Y18" i="30"/>
  <c r="AC18" i="30"/>
  <c r="AG18" i="30"/>
  <c r="AK18" i="30"/>
  <c r="G18" i="30"/>
  <c r="K18" i="30"/>
  <c r="N18" i="30"/>
  <c r="V18" i="30"/>
  <c r="AD18" i="30"/>
  <c r="O18" i="30"/>
  <c r="W18" i="30"/>
  <c r="AE18" i="30"/>
  <c r="F18" i="30"/>
  <c r="R18" i="30"/>
  <c r="Z18" i="30"/>
  <c r="AH18" i="30"/>
  <c r="J18" i="30"/>
  <c r="S18" i="30"/>
  <c r="AA18" i="30"/>
  <c r="AI18" i="30"/>
  <c r="D18" i="30"/>
  <c r="C18" i="30"/>
  <c r="B18" i="30"/>
  <c r="H22" i="30"/>
  <c r="L22" i="30"/>
  <c r="P22" i="30"/>
  <c r="T22" i="30"/>
  <c r="X22" i="30"/>
  <c r="AB22" i="30"/>
  <c r="AF22" i="30"/>
  <c r="AJ22" i="30"/>
  <c r="E22" i="30"/>
  <c r="I22" i="30"/>
  <c r="M22" i="30"/>
  <c r="Q22" i="30"/>
  <c r="U22" i="30"/>
  <c r="Y22" i="30"/>
  <c r="AC22" i="30"/>
  <c r="AG22" i="30"/>
  <c r="AK22" i="30"/>
  <c r="J22" i="30"/>
  <c r="R22" i="30"/>
  <c r="Z22" i="30"/>
  <c r="AH22" i="30"/>
  <c r="K22" i="30"/>
  <c r="S22" i="30"/>
  <c r="AA22" i="30"/>
  <c r="AI22" i="30"/>
  <c r="F22" i="30"/>
  <c r="N22" i="30"/>
  <c r="V22" i="30"/>
  <c r="AD22" i="30"/>
  <c r="G22" i="30"/>
  <c r="O22" i="30"/>
  <c r="W22" i="30"/>
  <c r="AE22" i="30"/>
  <c r="D22" i="30"/>
  <c r="C22" i="30"/>
  <c r="B22" i="30"/>
  <c r="H26" i="30"/>
  <c r="L26" i="30"/>
  <c r="P26" i="30"/>
  <c r="T26" i="30"/>
  <c r="X26" i="30"/>
  <c r="AB26" i="30"/>
  <c r="AF26" i="30"/>
  <c r="AJ26" i="30"/>
  <c r="E26" i="30"/>
  <c r="I26" i="30"/>
  <c r="M26" i="30"/>
  <c r="Q26" i="30"/>
  <c r="U26" i="30"/>
  <c r="Y26" i="30"/>
  <c r="AC26" i="30"/>
  <c r="AG26" i="30"/>
  <c r="AK26" i="30"/>
  <c r="F26" i="30"/>
  <c r="N26" i="30"/>
  <c r="V26" i="30"/>
  <c r="AD26" i="30"/>
  <c r="G26" i="30"/>
  <c r="O26" i="30"/>
  <c r="W26" i="30"/>
  <c r="AE26" i="30"/>
  <c r="J26" i="30"/>
  <c r="R26" i="30"/>
  <c r="Z26" i="30"/>
  <c r="AH26" i="30"/>
  <c r="K26" i="30"/>
  <c r="S26" i="30"/>
  <c r="AA26" i="30"/>
  <c r="AI26" i="30"/>
  <c r="D26" i="30"/>
  <c r="C26" i="30"/>
  <c r="B26" i="30"/>
  <c r="H30" i="30"/>
  <c r="L30" i="30"/>
  <c r="P30" i="30"/>
  <c r="E30" i="30"/>
  <c r="I30" i="30"/>
  <c r="M30" i="30"/>
  <c r="Q30" i="30"/>
  <c r="J30" i="30"/>
  <c r="R30" i="30"/>
  <c r="V30" i="30"/>
  <c r="Z30" i="30"/>
  <c r="AD30" i="30"/>
  <c r="AH30" i="30"/>
  <c r="K30" i="30"/>
  <c r="S30" i="30"/>
  <c r="W30" i="30"/>
  <c r="AA30" i="30"/>
  <c r="AE30" i="30"/>
  <c r="AI30" i="30"/>
  <c r="F30" i="30"/>
  <c r="N30" i="30"/>
  <c r="T30" i="30"/>
  <c r="X30" i="30"/>
  <c r="AB30" i="30"/>
  <c r="AF30" i="30"/>
  <c r="AJ30" i="30"/>
  <c r="G30" i="30"/>
  <c r="O30" i="30"/>
  <c r="U30" i="30"/>
  <c r="Y30" i="30"/>
  <c r="AC30" i="30"/>
  <c r="AG30" i="30"/>
  <c r="AK30" i="30"/>
  <c r="D30" i="30"/>
  <c r="C30" i="30"/>
  <c r="B30" i="30"/>
  <c r="B51" i="9"/>
  <c r="I2" i="9" l="1"/>
  <c r="H2" i="9"/>
  <c r="G2" i="9"/>
  <c r="F2" i="9"/>
  <c r="E2" i="9"/>
  <c r="J2" i="9"/>
  <c r="D2" i="9"/>
  <c r="I47" i="9"/>
  <c r="H47" i="9"/>
  <c r="G47" i="9"/>
  <c r="F47" i="9"/>
  <c r="E47" i="9"/>
  <c r="J47" i="9"/>
  <c r="I55" i="9"/>
  <c r="E55" i="9"/>
  <c r="A38" i="28"/>
  <c r="F37" i="28"/>
  <c r="F34" i="28" s="1"/>
  <c r="E37" i="28"/>
  <c r="E34" i="28" s="1"/>
  <c r="D37" i="28"/>
  <c r="D34" i="28" s="1"/>
  <c r="A34" i="28"/>
  <c r="F33" i="28"/>
  <c r="E33" i="28"/>
  <c r="D33" i="28"/>
  <c r="A28" i="28"/>
  <c r="F27" i="28"/>
  <c r="E27" i="28"/>
  <c r="D27" i="28"/>
  <c r="A23" i="28"/>
  <c r="F22" i="28"/>
  <c r="E22" i="28"/>
  <c r="D22" i="28"/>
  <c r="A17" i="28"/>
  <c r="F16" i="28"/>
  <c r="E16" i="28"/>
  <c r="D16" i="28"/>
  <c r="A12" i="28"/>
  <c r="F11" i="28"/>
  <c r="E11" i="28"/>
  <c r="D11" i="28"/>
  <c r="A6" i="28"/>
  <c r="A4" i="28"/>
  <c r="C2" i="28"/>
  <c r="C45" i="28" s="1"/>
  <c r="B45" i="28" s="1"/>
  <c r="A38" i="27"/>
  <c r="F37" i="27"/>
  <c r="F34" i="27" s="1"/>
  <c r="E37" i="27"/>
  <c r="E34" i="27" s="1"/>
  <c r="D37" i="27"/>
  <c r="D34" i="27" s="1"/>
  <c r="A34" i="27"/>
  <c r="F33" i="27"/>
  <c r="E33" i="27"/>
  <c r="D33" i="27"/>
  <c r="A28" i="27"/>
  <c r="F27" i="27"/>
  <c r="E27" i="27"/>
  <c r="D27" i="27"/>
  <c r="A23" i="27"/>
  <c r="F22" i="27"/>
  <c r="E22" i="27"/>
  <c r="D22" i="27"/>
  <c r="A17" i="27"/>
  <c r="F16" i="27"/>
  <c r="E16" i="27"/>
  <c r="D16" i="27"/>
  <c r="A12" i="27"/>
  <c r="F11" i="27"/>
  <c r="E11" i="27"/>
  <c r="D11" i="27"/>
  <c r="A6" i="27"/>
  <c r="A4" i="27"/>
  <c r="C2" i="27"/>
  <c r="C45" i="27" s="1"/>
  <c r="B45" i="27" s="1"/>
  <c r="A38" i="26"/>
  <c r="F37" i="26"/>
  <c r="F34" i="26" s="1"/>
  <c r="E37" i="26"/>
  <c r="E34" i="26" s="1"/>
  <c r="D37" i="26"/>
  <c r="D34" i="26" s="1"/>
  <c r="A34" i="26"/>
  <c r="F33" i="26"/>
  <c r="E33" i="26"/>
  <c r="D33" i="26"/>
  <c r="A28" i="26"/>
  <c r="F27" i="26"/>
  <c r="E27" i="26"/>
  <c r="D27" i="26"/>
  <c r="A23" i="26"/>
  <c r="F22" i="26"/>
  <c r="E22" i="26"/>
  <c r="A17" i="26"/>
  <c r="F16" i="26"/>
  <c r="E16" i="26"/>
  <c r="D16" i="26"/>
  <c r="A12" i="26"/>
  <c r="F11" i="26"/>
  <c r="E11" i="26"/>
  <c r="D11" i="26"/>
  <c r="A6" i="26"/>
  <c r="A4" i="26"/>
  <c r="C2" i="26"/>
  <c r="C45" i="26" s="1"/>
  <c r="B45" i="26" s="1"/>
  <c r="A38" i="23"/>
  <c r="F37" i="23"/>
  <c r="F34" i="23" s="1"/>
  <c r="E37" i="23"/>
  <c r="E34" i="23" s="1"/>
  <c r="D37" i="23"/>
  <c r="D34" i="23" s="1"/>
  <c r="A34" i="23"/>
  <c r="F33" i="23"/>
  <c r="E33" i="23"/>
  <c r="D33" i="23"/>
  <c r="A28" i="23"/>
  <c r="F27" i="23"/>
  <c r="E27" i="23"/>
  <c r="D27" i="23"/>
  <c r="A23" i="23"/>
  <c r="F22" i="23"/>
  <c r="E22" i="23"/>
  <c r="D22" i="23"/>
  <c r="A17" i="23"/>
  <c r="F16" i="23"/>
  <c r="E16" i="23"/>
  <c r="D16" i="23"/>
  <c r="A12" i="23"/>
  <c r="F11" i="23"/>
  <c r="E11" i="23"/>
  <c r="D11" i="23"/>
  <c r="A6" i="23"/>
  <c r="A4" i="23"/>
  <c r="C2" i="23"/>
  <c r="C45" i="23" s="1"/>
  <c r="B45" i="23" s="1"/>
  <c r="A38" i="22"/>
  <c r="F37" i="22"/>
  <c r="F34" i="22" s="1"/>
  <c r="E37" i="22"/>
  <c r="E34" i="22" s="1"/>
  <c r="D37" i="22"/>
  <c r="D34" i="22" s="1"/>
  <c r="A34" i="22"/>
  <c r="F33" i="22"/>
  <c r="E33" i="22"/>
  <c r="D33" i="22"/>
  <c r="A28" i="22"/>
  <c r="F27" i="22"/>
  <c r="E27" i="22"/>
  <c r="D27" i="22"/>
  <c r="A23" i="22"/>
  <c r="F22" i="22"/>
  <c r="E22" i="22"/>
  <c r="D22" i="22"/>
  <c r="A17" i="22"/>
  <c r="F16" i="22"/>
  <c r="E16" i="22"/>
  <c r="D16" i="22"/>
  <c r="A12" i="22"/>
  <c r="F11" i="22"/>
  <c r="E11" i="22"/>
  <c r="D11" i="22"/>
  <c r="A6" i="22"/>
  <c r="A4" i="22"/>
  <c r="C2" i="22"/>
  <c r="C45" i="22" s="1"/>
  <c r="B45" i="22" s="1"/>
  <c r="A38" i="21"/>
  <c r="F37" i="21"/>
  <c r="F34" i="21" s="1"/>
  <c r="E37" i="21"/>
  <c r="E34" i="21" s="1"/>
  <c r="D37" i="21"/>
  <c r="D34" i="21" s="1"/>
  <c r="A34" i="21"/>
  <c r="F33" i="21"/>
  <c r="E33" i="21"/>
  <c r="D33" i="21"/>
  <c r="A28" i="21"/>
  <c r="F27" i="21"/>
  <c r="E27" i="21"/>
  <c r="D27" i="21"/>
  <c r="A23" i="21"/>
  <c r="F22" i="21"/>
  <c r="E22" i="21"/>
  <c r="D22" i="21"/>
  <c r="A17" i="21"/>
  <c r="F16" i="21"/>
  <c r="E16" i="21"/>
  <c r="D16" i="21"/>
  <c r="A12" i="21"/>
  <c r="F11" i="21"/>
  <c r="E11" i="21"/>
  <c r="D11" i="21"/>
  <c r="A6" i="21"/>
  <c r="A4" i="21"/>
  <c r="C2" i="21"/>
  <c r="C45" i="21" s="1"/>
  <c r="B45" i="21" s="1"/>
  <c r="E11" i="11"/>
  <c r="F11" i="11"/>
  <c r="E16" i="11"/>
  <c r="F16" i="11"/>
  <c r="E22" i="11"/>
  <c r="F22" i="11"/>
  <c r="E27" i="11"/>
  <c r="F27" i="11"/>
  <c r="E33" i="11"/>
  <c r="F33" i="11"/>
  <c r="E37" i="11"/>
  <c r="E34" i="11" s="1"/>
  <c r="F37" i="11"/>
  <c r="F34" i="11" s="1"/>
  <c r="A36" i="9"/>
  <c r="A36" i="21" s="1"/>
  <c r="A35" i="9"/>
  <c r="D33" i="11"/>
  <c r="D27" i="11"/>
  <c r="D22" i="11"/>
  <c r="D16" i="11"/>
  <c r="D11" i="11"/>
  <c r="C2" i="11"/>
  <c r="C45" i="11" s="1"/>
  <c r="A45" i="9"/>
  <c r="A45" i="28" s="1"/>
  <c r="A44" i="9"/>
  <c r="A44" i="28" s="1"/>
  <c r="A43" i="9"/>
  <c r="A43" i="28" s="1"/>
  <c r="A42" i="9"/>
  <c r="A42" i="28" s="1"/>
  <c r="A41" i="9"/>
  <c r="A41" i="26" s="1"/>
  <c r="A40" i="9"/>
  <c r="A40" i="26" s="1"/>
  <c r="A39" i="9"/>
  <c r="A39" i="28" s="1"/>
  <c r="C2" i="9" l="1"/>
  <c r="A35" i="22"/>
  <c r="A42" i="23"/>
  <c r="A39" i="21"/>
  <c r="A35" i="26"/>
  <c r="A35" i="23"/>
  <c r="A41" i="21"/>
  <c r="A36" i="23"/>
  <c r="A42" i="21"/>
  <c r="A36" i="26"/>
  <c r="A44" i="27"/>
  <c r="A36" i="22"/>
  <c r="A39" i="23"/>
  <c r="A41" i="23"/>
  <c r="A42" i="26"/>
  <c r="A39" i="26"/>
  <c r="A42" i="22"/>
  <c r="A43" i="22"/>
  <c r="A36" i="27"/>
  <c r="A40" i="21"/>
  <c r="A43" i="23"/>
  <c r="A43" i="26"/>
  <c r="A35" i="28"/>
  <c r="A44" i="23"/>
  <c r="A44" i="26"/>
  <c r="A36" i="28"/>
  <c r="A45" i="23"/>
  <c r="A45" i="26"/>
  <c r="A39" i="27"/>
  <c r="A43" i="21"/>
  <c r="A40" i="27"/>
  <c r="A44" i="21"/>
  <c r="A39" i="22"/>
  <c r="A41" i="27"/>
  <c r="A45" i="21"/>
  <c r="A40" i="22"/>
  <c r="A42" i="27"/>
  <c r="A41" i="22"/>
  <c r="A43" i="27"/>
  <c r="A44" i="22"/>
  <c r="A35" i="21"/>
  <c r="A45" i="22"/>
  <c r="A40" i="28"/>
  <c r="A41" i="28"/>
  <c r="A45" i="27"/>
  <c r="A35" i="27"/>
  <c r="A40" i="23"/>
  <c r="H55" i="9"/>
  <c r="G55" i="9"/>
  <c r="F55" i="9"/>
  <c r="J55" i="9"/>
  <c r="C9" i="28"/>
  <c r="B9" i="28" s="1"/>
  <c r="C44" i="28"/>
  <c r="B44" i="28" s="1"/>
  <c r="C8" i="28"/>
  <c r="B8" i="28" s="1"/>
  <c r="C13" i="28"/>
  <c r="C18" i="28"/>
  <c r="C32" i="28"/>
  <c r="B32" i="28" s="1"/>
  <c r="C39" i="28"/>
  <c r="B39" i="28" s="1"/>
  <c r="I39" i="9" s="1"/>
  <c r="C43" i="28"/>
  <c r="B43" i="28" s="1"/>
  <c r="C7" i="28"/>
  <c r="C21" i="28"/>
  <c r="B21" i="28" s="1"/>
  <c r="C26" i="28"/>
  <c r="B26" i="28" s="1"/>
  <c r="C31" i="28"/>
  <c r="B31" i="28" s="1"/>
  <c r="C36" i="28"/>
  <c r="B36" i="28" s="1"/>
  <c r="C42" i="28"/>
  <c r="B42" i="28" s="1"/>
  <c r="C14" i="28"/>
  <c r="B14" i="28" s="1"/>
  <c r="C19" i="28"/>
  <c r="B19" i="28" s="1"/>
  <c r="C24" i="28"/>
  <c r="C29" i="28"/>
  <c r="C40" i="28"/>
  <c r="B40" i="28" s="1"/>
  <c r="C10" i="28"/>
  <c r="B10" i="28" s="1"/>
  <c r="C15" i="28"/>
  <c r="B15" i="28" s="1"/>
  <c r="C20" i="28"/>
  <c r="B20" i="28" s="1"/>
  <c r="C25" i="28"/>
  <c r="B25" i="28" s="1"/>
  <c r="C30" i="28"/>
  <c r="B30" i="28" s="1"/>
  <c r="C35" i="28"/>
  <c r="C41" i="28"/>
  <c r="B41" i="28" s="1"/>
  <c r="C14" i="27"/>
  <c r="B14" i="27" s="1"/>
  <c r="C19" i="27"/>
  <c r="B19" i="27" s="1"/>
  <c r="C29" i="27"/>
  <c r="C40" i="27"/>
  <c r="B40" i="27" s="1"/>
  <c r="C13" i="27"/>
  <c r="C39" i="27"/>
  <c r="B39" i="27" s="1"/>
  <c r="H39" i="9" s="1"/>
  <c r="C43" i="27"/>
  <c r="B43" i="27" s="1"/>
  <c r="C7" i="27"/>
  <c r="C21" i="27"/>
  <c r="B21" i="27" s="1"/>
  <c r="C26" i="27"/>
  <c r="B26" i="27" s="1"/>
  <c r="C31" i="27"/>
  <c r="B31" i="27" s="1"/>
  <c r="C36" i="27"/>
  <c r="B36" i="27" s="1"/>
  <c r="C42" i="27"/>
  <c r="B42" i="27" s="1"/>
  <c r="C9" i="27"/>
  <c r="B9" i="27" s="1"/>
  <c r="C24" i="27"/>
  <c r="C44" i="27"/>
  <c r="B44" i="27" s="1"/>
  <c r="C8" i="27"/>
  <c r="B8" i="27" s="1"/>
  <c r="C18" i="27"/>
  <c r="C32" i="27"/>
  <c r="B32" i="27" s="1"/>
  <c r="C10" i="27"/>
  <c r="B10" i="27" s="1"/>
  <c r="C15" i="27"/>
  <c r="B15" i="27" s="1"/>
  <c r="C20" i="27"/>
  <c r="B20" i="27" s="1"/>
  <c r="C25" i="27"/>
  <c r="B25" i="27" s="1"/>
  <c r="C30" i="27"/>
  <c r="B30" i="27" s="1"/>
  <c r="C35" i="27"/>
  <c r="C41" i="27"/>
  <c r="B41" i="27" s="1"/>
  <c r="C14" i="26"/>
  <c r="B14" i="26" s="1"/>
  <c r="C29" i="26"/>
  <c r="C8" i="26"/>
  <c r="B8" i="26" s="1"/>
  <c r="C13" i="26"/>
  <c r="C18" i="26"/>
  <c r="C32" i="26"/>
  <c r="B32" i="26" s="1"/>
  <c r="C39" i="26"/>
  <c r="B39" i="26" s="1"/>
  <c r="G39" i="9" s="1"/>
  <c r="C43" i="26"/>
  <c r="B43" i="26" s="1"/>
  <c r="C44" i="26"/>
  <c r="B44" i="26" s="1"/>
  <c r="C7" i="26"/>
  <c r="C21" i="26"/>
  <c r="B21" i="26" s="1"/>
  <c r="C26" i="26"/>
  <c r="B26" i="26" s="1"/>
  <c r="C31" i="26"/>
  <c r="B31" i="26" s="1"/>
  <c r="C36" i="26"/>
  <c r="B36" i="26" s="1"/>
  <c r="C42" i="26"/>
  <c r="B42" i="26" s="1"/>
  <c r="C9" i="26"/>
  <c r="B9" i="26" s="1"/>
  <c r="C19" i="26"/>
  <c r="B19" i="26" s="1"/>
  <c r="C24" i="26"/>
  <c r="C40" i="26"/>
  <c r="B40" i="26" s="1"/>
  <c r="C10" i="26"/>
  <c r="B10" i="26" s="1"/>
  <c r="C15" i="26"/>
  <c r="B15" i="26" s="1"/>
  <c r="C20" i="26"/>
  <c r="B20" i="26" s="1"/>
  <c r="C25" i="26"/>
  <c r="B25" i="26" s="1"/>
  <c r="C30" i="26"/>
  <c r="B30" i="26" s="1"/>
  <c r="C35" i="26"/>
  <c r="C41" i="26"/>
  <c r="B41" i="26" s="1"/>
  <c r="C29" i="23"/>
  <c r="C8" i="23"/>
  <c r="B8" i="23" s="1"/>
  <c r="C13" i="23"/>
  <c r="C18" i="23"/>
  <c r="C32" i="23"/>
  <c r="B32" i="23" s="1"/>
  <c r="C39" i="23"/>
  <c r="B39" i="23" s="1"/>
  <c r="F39" i="9" s="1"/>
  <c r="C43" i="23"/>
  <c r="B43" i="23" s="1"/>
  <c r="C7" i="23"/>
  <c r="C21" i="23"/>
  <c r="B21" i="23" s="1"/>
  <c r="C26" i="23"/>
  <c r="B26" i="23" s="1"/>
  <c r="C31" i="23"/>
  <c r="B31" i="23" s="1"/>
  <c r="C36" i="23"/>
  <c r="B36" i="23" s="1"/>
  <c r="C42" i="23"/>
  <c r="B42" i="23" s="1"/>
  <c r="C9" i="23"/>
  <c r="B9" i="23" s="1"/>
  <c r="C14" i="23"/>
  <c r="B14" i="23" s="1"/>
  <c r="C19" i="23"/>
  <c r="B19" i="23" s="1"/>
  <c r="C24" i="23"/>
  <c r="C40" i="23"/>
  <c r="B40" i="23" s="1"/>
  <c r="C44" i="23"/>
  <c r="B44" i="23" s="1"/>
  <c r="C10" i="23"/>
  <c r="B10" i="23" s="1"/>
  <c r="C15" i="23"/>
  <c r="B15" i="23" s="1"/>
  <c r="C20" i="23"/>
  <c r="B20" i="23" s="1"/>
  <c r="C25" i="23"/>
  <c r="B25" i="23" s="1"/>
  <c r="C30" i="23"/>
  <c r="B30" i="23" s="1"/>
  <c r="C35" i="23"/>
  <c r="C41" i="23"/>
  <c r="B41" i="23" s="1"/>
  <c r="C44" i="22"/>
  <c r="B44" i="22" s="1"/>
  <c r="C13" i="22"/>
  <c r="C18" i="22"/>
  <c r="C32" i="22"/>
  <c r="B32" i="22" s="1"/>
  <c r="C39" i="22"/>
  <c r="B39" i="22" s="1"/>
  <c r="E39" i="9" s="1"/>
  <c r="C43" i="22"/>
  <c r="B43" i="22" s="1"/>
  <c r="C24" i="22"/>
  <c r="C40" i="22"/>
  <c r="B40" i="22" s="1"/>
  <c r="C21" i="22"/>
  <c r="B21" i="22" s="1"/>
  <c r="C26" i="22"/>
  <c r="B26" i="22" s="1"/>
  <c r="C31" i="22"/>
  <c r="B31" i="22" s="1"/>
  <c r="C36" i="22"/>
  <c r="B36" i="22" s="1"/>
  <c r="C42" i="22"/>
  <c r="B42" i="22" s="1"/>
  <c r="C9" i="22"/>
  <c r="B9" i="22" s="1"/>
  <c r="C14" i="22"/>
  <c r="B14" i="22" s="1"/>
  <c r="C19" i="22"/>
  <c r="B19" i="22" s="1"/>
  <c r="C29" i="22"/>
  <c r="C8" i="22"/>
  <c r="B8" i="22" s="1"/>
  <c r="C7" i="22"/>
  <c r="C10" i="22"/>
  <c r="B10" i="22" s="1"/>
  <c r="C15" i="22"/>
  <c r="B15" i="22" s="1"/>
  <c r="C20" i="22"/>
  <c r="B20" i="22" s="1"/>
  <c r="C25" i="22"/>
  <c r="B25" i="22" s="1"/>
  <c r="C30" i="22"/>
  <c r="B30" i="22" s="1"/>
  <c r="C35" i="22"/>
  <c r="C41" i="22"/>
  <c r="B41" i="22" s="1"/>
  <c r="C9" i="21"/>
  <c r="B9" i="21" s="1"/>
  <c r="C14" i="21"/>
  <c r="B14" i="21" s="1"/>
  <c r="C19" i="21"/>
  <c r="B19" i="21" s="1"/>
  <c r="C24" i="21"/>
  <c r="C29" i="21"/>
  <c r="C40" i="21"/>
  <c r="B40" i="21" s="1"/>
  <c r="C44" i="21"/>
  <c r="B44" i="21" s="1"/>
  <c r="C13" i="21"/>
  <c r="C32" i="21"/>
  <c r="B32" i="21" s="1"/>
  <c r="C39" i="21"/>
  <c r="B39" i="21" s="1"/>
  <c r="D39" i="9" s="1"/>
  <c r="C43" i="21"/>
  <c r="B43" i="21" s="1"/>
  <c r="C8" i="21"/>
  <c r="B8" i="21" s="1"/>
  <c r="C18" i="21"/>
  <c r="C7" i="21"/>
  <c r="C21" i="21"/>
  <c r="B21" i="21" s="1"/>
  <c r="C26" i="21"/>
  <c r="B26" i="21" s="1"/>
  <c r="C31" i="21"/>
  <c r="B31" i="21" s="1"/>
  <c r="C36" i="21"/>
  <c r="B36" i="21" s="1"/>
  <c r="C42" i="21"/>
  <c r="B42" i="21" s="1"/>
  <c r="C10" i="21"/>
  <c r="B10" i="21" s="1"/>
  <c r="C15" i="21"/>
  <c r="B15" i="21" s="1"/>
  <c r="C20" i="21"/>
  <c r="B20" i="21" s="1"/>
  <c r="C25" i="21"/>
  <c r="B25" i="21" s="1"/>
  <c r="C30" i="21"/>
  <c r="B30" i="21" s="1"/>
  <c r="C35" i="21"/>
  <c r="C41" i="21"/>
  <c r="B41" i="21" s="1"/>
  <c r="C29" i="11"/>
  <c r="C9" i="11"/>
  <c r="C19" i="11"/>
  <c r="C26" i="11"/>
  <c r="C36" i="11"/>
  <c r="C13" i="11"/>
  <c r="C20" i="11"/>
  <c r="C40" i="11"/>
  <c r="C7" i="11"/>
  <c r="C14" i="11"/>
  <c r="C21" i="11"/>
  <c r="C31" i="11"/>
  <c r="C42" i="11"/>
  <c r="C8" i="11"/>
  <c r="C15" i="11"/>
  <c r="C25" i="11"/>
  <c r="C32" i="11"/>
  <c r="C43" i="11"/>
  <c r="C10" i="11"/>
  <c r="C18" i="11"/>
  <c r="C24" i="11"/>
  <c r="C30" i="11"/>
  <c r="C39" i="11"/>
  <c r="C44" i="11"/>
  <c r="C35" i="11"/>
  <c r="C41" i="11"/>
  <c r="I45" i="9" l="1"/>
  <c r="AL10" i="20" s="1"/>
  <c r="AJ7" i="30" s="1"/>
  <c r="AF10" i="20"/>
  <c r="AD7" i="30" s="1"/>
  <c r="AF9" i="20"/>
  <c r="AD6" i="30" s="1"/>
  <c r="AF8" i="20"/>
  <c r="AD5" i="30" s="1"/>
  <c r="AD10" i="30"/>
  <c r="AD9" i="30"/>
  <c r="AF7" i="20"/>
  <c r="AD4" i="30" s="1"/>
  <c r="AF6" i="20"/>
  <c r="AD3" i="30" s="1"/>
  <c r="I26" i="9"/>
  <c r="U10" i="20" s="1"/>
  <c r="U7" i="30" s="1"/>
  <c r="I30" i="9"/>
  <c r="X10" i="20" s="1"/>
  <c r="X7" i="30" s="1"/>
  <c r="I10" i="9"/>
  <c r="H10" i="20" s="1"/>
  <c r="H7" i="30" s="1"/>
  <c r="I14" i="9"/>
  <c r="K10" i="20" s="1"/>
  <c r="K7" i="30" s="1"/>
  <c r="I36" i="9"/>
  <c r="AD10" i="20" s="1"/>
  <c r="I8" i="9"/>
  <c r="F10" i="20" s="1"/>
  <c r="F7" i="30" s="1"/>
  <c r="I41" i="9"/>
  <c r="AH10" i="20" s="1"/>
  <c r="AF7" i="30" s="1"/>
  <c r="I59" i="9"/>
  <c r="I65" i="9" s="1"/>
  <c r="I25" i="9"/>
  <c r="T10" i="20" s="1"/>
  <c r="T7" i="30" s="1"/>
  <c r="I9" i="9"/>
  <c r="G10" i="20" s="1"/>
  <c r="G7" i="30" s="1"/>
  <c r="I31" i="9"/>
  <c r="Y10" i="20" s="1"/>
  <c r="Y7" i="30" s="1"/>
  <c r="I20" i="9"/>
  <c r="P10" i="20" s="1"/>
  <c r="P7" i="30" s="1"/>
  <c r="I44" i="9"/>
  <c r="AK10" i="20" s="1"/>
  <c r="AI7" i="30" s="1"/>
  <c r="I43" i="9"/>
  <c r="AJ10" i="20" s="1"/>
  <c r="AH7" i="30" s="1"/>
  <c r="I15" i="9"/>
  <c r="L10" i="20" s="1"/>
  <c r="L7" i="30" s="1"/>
  <c r="I40" i="9"/>
  <c r="I19" i="9"/>
  <c r="O10" i="20" s="1"/>
  <c r="O7" i="30" s="1"/>
  <c r="I42" i="9"/>
  <c r="AI10" i="20" s="1"/>
  <c r="AG7" i="30" s="1"/>
  <c r="I21" i="9"/>
  <c r="Q10" i="20" s="1"/>
  <c r="Q7" i="30" s="1"/>
  <c r="I32" i="9"/>
  <c r="Z10" i="20" s="1"/>
  <c r="Z7" i="30" s="1"/>
  <c r="H45" i="9"/>
  <c r="AL9" i="20" s="1"/>
  <c r="AJ6" i="30" s="1"/>
  <c r="H43" i="9"/>
  <c r="AJ9" i="20" s="1"/>
  <c r="AH6" i="30" s="1"/>
  <c r="H9" i="9"/>
  <c r="G9" i="20" s="1"/>
  <c r="G6" i="30" s="1"/>
  <c r="H10" i="9"/>
  <c r="H9" i="20" s="1"/>
  <c r="H6" i="30" s="1"/>
  <c r="H30" i="9"/>
  <c r="X9" i="20" s="1"/>
  <c r="X6" i="30" s="1"/>
  <c r="H36" i="9"/>
  <c r="AD9" i="20" s="1"/>
  <c r="H31" i="9"/>
  <c r="Y9" i="20" s="1"/>
  <c r="Y6" i="30" s="1"/>
  <c r="H14" i="9"/>
  <c r="K9" i="20" s="1"/>
  <c r="K6" i="30" s="1"/>
  <c r="H15" i="9"/>
  <c r="L9" i="20" s="1"/>
  <c r="L6" i="30" s="1"/>
  <c r="H59" i="9"/>
  <c r="H66" i="9" s="1"/>
  <c r="H32" i="9"/>
  <c r="Z9" i="20" s="1"/>
  <c r="Z6" i="30" s="1"/>
  <c r="H42" i="9"/>
  <c r="AI9" i="20" s="1"/>
  <c r="AG6" i="30" s="1"/>
  <c r="H8" i="9"/>
  <c r="F9" i="20" s="1"/>
  <c r="F6" i="30" s="1"/>
  <c r="H21" i="9"/>
  <c r="Q9" i="20" s="1"/>
  <c r="Q6" i="30" s="1"/>
  <c r="H19" i="9"/>
  <c r="O9" i="20" s="1"/>
  <c r="O6" i="30" s="1"/>
  <c r="H40" i="9"/>
  <c r="H26" i="9"/>
  <c r="U9" i="20" s="1"/>
  <c r="U6" i="30" s="1"/>
  <c r="H20" i="9"/>
  <c r="P9" i="20" s="1"/>
  <c r="P6" i="30" s="1"/>
  <c r="H41" i="9"/>
  <c r="AH9" i="20" s="1"/>
  <c r="AF6" i="30" s="1"/>
  <c r="H44" i="9"/>
  <c r="AK9" i="20" s="1"/>
  <c r="AI6" i="30" s="1"/>
  <c r="H25" i="9"/>
  <c r="T9" i="20" s="1"/>
  <c r="T6" i="30" s="1"/>
  <c r="G36" i="9"/>
  <c r="AD8" i="20" s="1"/>
  <c r="G14" i="9"/>
  <c r="K8" i="20" s="1"/>
  <c r="K5" i="30" s="1"/>
  <c r="G25" i="9"/>
  <c r="T8" i="20" s="1"/>
  <c r="T5" i="30" s="1"/>
  <c r="G59" i="9"/>
  <c r="G64" i="9" s="1"/>
  <c r="G42" i="9"/>
  <c r="AI8" i="20" s="1"/>
  <c r="AG5" i="30" s="1"/>
  <c r="G8" i="9"/>
  <c r="F8" i="20" s="1"/>
  <c r="F5" i="30" s="1"/>
  <c r="G21" i="9"/>
  <c r="Q8" i="20" s="1"/>
  <c r="Q5" i="30" s="1"/>
  <c r="G19" i="9"/>
  <c r="O8" i="20" s="1"/>
  <c r="O5" i="30" s="1"/>
  <c r="G40" i="9"/>
  <c r="G10" i="9"/>
  <c r="H8" i="20" s="1"/>
  <c r="H5" i="30" s="1"/>
  <c r="G30" i="9"/>
  <c r="X8" i="20" s="1"/>
  <c r="X5" i="30" s="1"/>
  <c r="G32" i="9"/>
  <c r="Z8" i="20" s="1"/>
  <c r="Z5" i="30" s="1"/>
  <c r="G31" i="9"/>
  <c r="Y8" i="20" s="1"/>
  <c r="Y5" i="30" s="1"/>
  <c r="G44" i="9"/>
  <c r="AK8" i="20" s="1"/>
  <c r="AI5" i="30" s="1"/>
  <c r="G15" i="9"/>
  <c r="L8" i="20" s="1"/>
  <c r="L5" i="30" s="1"/>
  <c r="G45" i="9"/>
  <c r="AL8" i="20" s="1"/>
  <c r="AJ5" i="30" s="1"/>
  <c r="G26" i="9"/>
  <c r="U8" i="20" s="1"/>
  <c r="U5" i="30" s="1"/>
  <c r="G43" i="9"/>
  <c r="AJ8" i="20" s="1"/>
  <c r="AH5" i="30" s="1"/>
  <c r="G9" i="9"/>
  <c r="G8" i="20" s="1"/>
  <c r="G5" i="30" s="1"/>
  <c r="G20" i="9"/>
  <c r="P8" i="20" s="1"/>
  <c r="P5" i="30" s="1"/>
  <c r="G41" i="9"/>
  <c r="AH8" i="20" s="1"/>
  <c r="AF5" i="30" s="1"/>
  <c r="AJ9" i="30"/>
  <c r="AH9" i="30"/>
  <c r="AF9" i="30"/>
  <c r="AI9" i="30"/>
  <c r="AG9" i="30"/>
  <c r="Y9" i="30"/>
  <c r="T9" i="30"/>
  <c r="U9" i="30"/>
  <c r="P9" i="30"/>
  <c r="O9" i="30"/>
  <c r="L9" i="30"/>
  <c r="Z9" i="30"/>
  <c r="K9" i="30"/>
  <c r="Q9" i="30"/>
  <c r="X9" i="30"/>
  <c r="H9" i="30"/>
  <c r="F9" i="30"/>
  <c r="G9" i="30"/>
  <c r="F44" i="9"/>
  <c r="AK7" i="20" s="1"/>
  <c r="AI4" i="30" s="1"/>
  <c r="F20" i="9"/>
  <c r="P7" i="20" s="1"/>
  <c r="P4" i="30" s="1"/>
  <c r="F45" i="9"/>
  <c r="AL7" i="20" s="1"/>
  <c r="AJ4" i="30" s="1"/>
  <c r="F10" i="9"/>
  <c r="H7" i="20" s="1"/>
  <c r="H4" i="30" s="1"/>
  <c r="F30" i="9"/>
  <c r="X7" i="20" s="1"/>
  <c r="X4" i="30" s="1"/>
  <c r="F15" i="9"/>
  <c r="L7" i="20" s="1"/>
  <c r="L4" i="30" s="1"/>
  <c r="F36" i="9"/>
  <c r="AD7" i="20" s="1"/>
  <c r="F9" i="9"/>
  <c r="G7" i="20" s="1"/>
  <c r="G4" i="30" s="1"/>
  <c r="F59" i="9"/>
  <c r="F63" i="9" s="1"/>
  <c r="F21" i="9"/>
  <c r="Q7" i="20" s="1"/>
  <c r="Q4" i="30" s="1"/>
  <c r="F41" i="9"/>
  <c r="AH7" i="20" s="1"/>
  <c r="AF4" i="30" s="1"/>
  <c r="F26" i="9"/>
  <c r="U7" i="20" s="1"/>
  <c r="U4" i="30" s="1"/>
  <c r="F8" i="9"/>
  <c r="F7" i="20" s="1"/>
  <c r="F4" i="30" s="1"/>
  <c r="F19" i="9"/>
  <c r="O7" i="20" s="1"/>
  <c r="O4" i="30" s="1"/>
  <c r="F40" i="9"/>
  <c r="F25" i="9"/>
  <c r="T7" i="20" s="1"/>
  <c r="T4" i="30" s="1"/>
  <c r="F42" i="9"/>
  <c r="AI7" i="20" s="1"/>
  <c r="AG4" i="30" s="1"/>
  <c r="F14" i="9"/>
  <c r="K7" i="20" s="1"/>
  <c r="K4" i="30" s="1"/>
  <c r="F32" i="9"/>
  <c r="Z7" i="20" s="1"/>
  <c r="Z4" i="30" s="1"/>
  <c r="F31" i="9"/>
  <c r="Y7" i="20" s="1"/>
  <c r="Y4" i="30" s="1"/>
  <c r="F43" i="9"/>
  <c r="AJ7" i="20" s="1"/>
  <c r="AH4" i="30" s="1"/>
  <c r="E32" i="9"/>
  <c r="Z6" i="20" s="1"/>
  <c r="Z3" i="30" s="1"/>
  <c r="E8" i="9"/>
  <c r="F6" i="20" s="1"/>
  <c r="F3" i="30" s="1"/>
  <c r="E26" i="9"/>
  <c r="U6" i="20" s="1"/>
  <c r="U3" i="30" s="1"/>
  <c r="E43" i="9"/>
  <c r="AJ6" i="20" s="1"/>
  <c r="AH3" i="30" s="1"/>
  <c r="E44" i="9"/>
  <c r="AK6" i="20" s="1"/>
  <c r="AI3" i="30" s="1"/>
  <c r="E20" i="9"/>
  <c r="P6" i="20" s="1"/>
  <c r="P3" i="30" s="1"/>
  <c r="E41" i="9"/>
  <c r="AH6" i="20" s="1"/>
  <c r="AF3" i="30" s="1"/>
  <c r="E45" i="9"/>
  <c r="AL6" i="20" s="1"/>
  <c r="AJ3" i="30" s="1"/>
  <c r="E31" i="9"/>
  <c r="Y6" i="20" s="1"/>
  <c r="Y3" i="30" s="1"/>
  <c r="E9" i="9"/>
  <c r="G6" i="20" s="1"/>
  <c r="G3" i="30" s="1"/>
  <c r="E25" i="9"/>
  <c r="T6" i="20" s="1"/>
  <c r="T3" i="30" s="1"/>
  <c r="E59" i="9"/>
  <c r="E66" i="9" s="1"/>
  <c r="E42" i="9"/>
  <c r="AI6" i="20" s="1"/>
  <c r="AG3" i="30" s="1"/>
  <c r="E36" i="9"/>
  <c r="E14" i="9"/>
  <c r="K6" i="20" s="1"/>
  <c r="K3" i="30" s="1"/>
  <c r="E10" i="9"/>
  <c r="H6" i="20" s="1"/>
  <c r="H3" i="30" s="1"/>
  <c r="E30" i="9"/>
  <c r="X6" i="20" s="1"/>
  <c r="X3" i="30" s="1"/>
  <c r="E21" i="9"/>
  <c r="Q6" i="20" s="1"/>
  <c r="Q3" i="30" s="1"/>
  <c r="E19" i="9"/>
  <c r="O6" i="20" s="1"/>
  <c r="O3" i="30" s="1"/>
  <c r="E40" i="9"/>
  <c r="E15" i="9"/>
  <c r="L6" i="20" s="1"/>
  <c r="L3" i="30" s="1"/>
  <c r="D45" i="9"/>
  <c r="D21" i="9"/>
  <c r="D42" i="9"/>
  <c r="D14" i="9"/>
  <c r="D10" i="9"/>
  <c r="D30" i="9"/>
  <c r="D26" i="9"/>
  <c r="D8" i="9"/>
  <c r="D19" i="9"/>
  <c r="D40" i="9"/>
  <c r="D15" i="9"/>
  <c r="D31" i="9"/>
  <c r="D43" i="9"/>
  <c r="D44" i="9"/>
  <c r="D20" i="9"/>
  <c r="D41" i="9"/>
  <c r="D32" i="9"/>
  <c r="D36" i="9"/>
  <c r="D9" i="9"/>
  <c r="D25" i="9"/>
  <c r="C37" i="28"/>
  <c r="B34" i="28" s="1"/>
  <c r="I34" i="9" s="1"/>
  <c r="AB10" i="20" s="1"/>
  <c r="AA7" i="30" s="1"/>
  <c r="B35" i="28"/>
  <c r="I35" i="9" s="1"/>
  <c r="AC10" i="20" s="1"/>
  <c r="C27" i="28"/>
  <c r="B24" i="28"/>
  <c r="I24" i="9" s="1"/>
  <c r="S10" i="20" s="1"/>
  <c r="S7" i="30" s="1"/>
  <c r="C22" i="28"/>
  <c r="B18" i="28"/>
  <c r="I18" i="9" s="1"/>
  <c r="N10" i="20" s="1"/>
  <c r="N7" i="30" s="1"/>
  <c r="B13" i="28"/>
  <c r="I13" i="9" s="1"/>
  <c r="J10" i="20" s="1"/>
  <c r="J7" i="30" s="1"/>
  <c r="C16" i="28"/>
  <c r="C11" i="28"/>
  <c r="B7" i="28"/>
  <c r="I7" i="9" s="1"/>
  <c r="E10" i="20" s="1"/>
  <c r="E7" i="30" s="1"/>
  <c r="B29" i="28"/>
  <c r="I29" i="9" s="1"/>
  <c r="W10" i="20" s="1"/>
  <c r="W7" i="30" s="1"/>
  <c r="C33" i="28"/>
  <c r="C22" i="27"/>
  <c r="B18" i="27"/>
  <c r="H18" i="9" s="1"/>
  <c r="N9" i="20" s="1"/>
  <c r="N6" i="30" s="1"/>
  <c r="C27" i="27"/>
  <c r="B24" i="27"/>
  <c r="H24" i="9" s="1"/>
  <c r="S9" i="20" s="1"/>
  <c r="S6" i="30" s="1"/>
  <c r="B7" i="27"/>
  <c r="H7" i="9" s="1"/>
  <c r="E9" i="20" s="1"/>
  <c r="E6" i="30" s="1"/>
  <c r="C11" i="27"/>
  <c r="C16" i="27"/>
  <c r="B13" i="27"/>
  <c r="H13" i="9" s="1"/>
  <c r="J9" i="20" s="1"/>
  <c r="J6" i="30" s="1"/>
  <c r="C37" i="27"/>
  <c r="B34" i="27" s="1"/>
  <c r="H34" i="9" s="1"/>
  <c r="AB9" i="20" s="1"/>
  <c r="AA6" i="30" s="1"/>
  <c r="B35" i="27"/>
  <c r="H35" i="9" s="1"/>
  <c r="AC9" i="20" s="1"/>
  <c r="B29" i="27"/>
  <c r="H29" i="9" s="1"/>
  <c r="W9" i="20" s="1"/>
  <c r="W6" i="30" s="1"/>
  <c r="C33" i="27"/>
  <c r="C37" i="26"/>
  <c r="B34" i="26" s="1"/>
  <c r="G34" i="9" s="1"/>
  <c r="AB8" i="20" s="1"/>
  <c r="AA5" i="30" s="1"/>
  <c r="B35" i="26"/>
  <c r="G35" i="9" s="1"/>
  <c r="AC8" i="20" s="1"/>
  <c r="C27" i="26"/>
  <c r="B24" i="26"/>
  <c r="G24" i="9" s="1"/>
  <c r="S8" i="20" s="1"/>
  <c r="S5" i="30" s="1"/>
  <c r="C22" i="26"/>
  <c r="B18" i="26"/>
  <c r="G18" i="9" s="1"/>
  <c r="N8" i="20" s="1"/>
  <c r="N5" i="30" s="1"/>
  <c r="B29" i="26"/>
  <c r="G29" i="9" s="1"/>
  <c r="W8" i="20" s="1"/>
  <c r="W5" i="30" s="1"/>
  <c r="C33" i="26"/>
  <c r="C16" i="26"/>
  <c r="B13" i="26"/>
  <c r="G13" i="9" s="1"/>
  <c r="J8" i="20" s="1"/>
  <c r="J5" i="30" s="1"/>
  <c r="C11" i="26"/>
  <c r="B7" i="26"/>
  <c r="G7" i="9" s="1"/>
  <c r="E8" i="20" s="1"/>
  <c r="E5" i="30" s="1"/>
  <c r="AA9" i="30"/>
  <c r="S9" i="30"/>
  <c r="N9" i="30"/>
  <c r="E9" i="30"/>
  <c r="W9" i="30"/>
  <c r="J9" i="30"/>
  <c r="B13" i="23"/>
  <c r="F13" i="9" s="1"/>
  <c r="J7" i="20" s="1"/>
  <c r="J4" i="30" s="1"/>
  <c r="C16" i="23"/>
  <c r="C11" i="23"/>
  <c r="B7" i="23"/>
  <c r="F7" i="9" s="1"/>
  <c r="E7" i="20" s="1"/>
  <c r="E4" i="30" s="1"/>
  <c r="C37" i="23"/>
  <c r="B34" i="23" s="1"/>
  <c r="F34" i="9" s="1"/>
  <c r="AB7" i="20" s="1"/>
  <c r="AA4" i="30" s="1"/>
  <c r="B35" i="23"/>
  <c r="F35" i="9" s="1"/>
  <c r="AC7" i="20" s="1"/>
  <c r="B29" i="23"/>
  <c r="F29" i="9" s="1"/>
  <c r="W7" i="20" s="1"/>
  <c r="W4" i="30" s="1"/>
  <c r="C33" i="23"/>
  <c r="C27" i="23"/>
  <c r="B24" i="23"/>
  <c r="F24" i="9" s="1"/>
  <c r="S7" i="20" s="1"/>
  <c r="S4" i="30" s="1"/>
  <c r="C22" i="23"/>
  <c r="B18" i="23"/>
  <c r="F18" i="9" s="1"/>
  <c r="N7" i="20" s="1"/>
  <c r="N4" i="30" s="1"/>
  <c r="C37" i="22"/>
  <c r="B34" i="22" s="1"/>
  <c r="E34" i="9" s="1"/>
  <c r="AB6" i="20" s="1"/>
  <c r="AA3" i="30" s="1"/>
  <c r="B35" i="22"/>
  <c r="E35" i="9" s="1"/>
  <c r="C27" i="22"/>
  <c r="B24" i="22"/>
  <c r="E24" i="9" s="1"/>
  <c r="S6" i="20" s="1"/>
  <c r="S3" i="30" s="1"/>
  <c r="C16" i="22"/>
  <c r="B13" i="22"/>
  <c r="E13" i="9" s="1"/>
  <c r="J6" i="20" s="1"/>
  <c r="J3" i="30" s="1"/>
  <c r="B29" i="22"/>
  <c r="E29" i="9" s="1"/>
  <c r="W6" i="20" s="1"/>
  <c r="W3" i="30" s="1"/>
  <c r="C33" i="22"/>
  <c r="B7" i="22"/>
  <c r="E7" i="9" s="1"/>
  <c r="E6" i="20" s="1"/>
  <c r="E3" i="30" s="1"/>
  <c r="C11" i="22"/>
  <c r="C22" i="22"/>
  <c r="B18" i="22"/>
  <c r="E18" i="9" s="1"/>
  <c r="N6" i="20" s="1"/>
  <c r="N3" i="30" s="1"/>
  <c r="C16" i="21"/>
  <c r="B13" i="21"/>
  <c r="D13" i="9" s="1"/>
  <c r="C27" i="21"/>
  <c r="B24" i="21"/>
  <c r="D24" i="9" s="1"/>
  <c r="C37" i="21"/>
  <c r="B34" i="21" s="1"/>
  <c r="D34" i="9" s="1"/>
  <c r="B35" i="21"/>
  <c r="D35" i="9" s="1"/>
  <c r="B7" i="21"/>
  <c r="D7" i="9" s="1"/>
  <c r="C11" i="21"/>
  <c r="B29" i="21"/>
  <c r="D29" i="9" s="1"/>
  <c r="C33" i="21"/>
  <c r="C22" i="21"/>
  <c r="B18" i="21"/>
  <c r="D18" i="9" s="1"/>
  <c r="B45" i="11"/>
  <c r="B44" i="11"/>
  <c r="B43" i="11"/>
  <c r="B42" i="11"/>
  <c r="B41" i="11"/>
  <c r="B40" i="11"/>
  <c r="B39" i="11"/>
  <c r="J39" i="9" s="1"/>
  <c r="B39" i="9" s="1"/>
  <c r="B36" i="11"/>
  <c r="B35" i="11"/>
  <c r="B32" i="11"/>
  <c r="B31" i="11"/>
  <c r="B30" i="11"/>
  <c r="B29" i="11"/>
  <c r="B26" i="11"/>
  <c r="B25" i="11"/>
  <c r="B24" i="11"/>
  <c r="B21" i="11"/>
  <c r="B20" i="11"/>
  <c r="B19" i="11"/>
  <c r="B18" i="11"/>
  <c r="B15" i="11"/>
  <c r="B14" i="11"/>
  <c r="B13" i="11"/>
  <c r="B10" i="11"/>
  <c r="B9" i="11"/>
  <c r="B8" i="11"/>
  <c r="B7" i="11"/>
  <c r="AB4" i="30" l="1"/>
  <c r="AC6" i="20"/>
  <c r="AC4" i="30"/>
  <c r="AD6" i="20"/>
  <c r="AA10" i="30"/>
  <c r="AH10" i="30"/>
  <c r="G10" i="30"/>
  <c r="U10" i="30"/>
  <c r="AI10" i="30"/>
  <c r="E10" i="30"/>
  <c r="H10" i="30"/>
  <c r="Y10" i="30"/>
  <c r="N10" i="30"/>
  <c r="X10" i="30"/>
  <c r="Q10" i="30"/>
  <c r="S10" i="30"/>
  <c r="F10" i="30"/>
  <c r="P10" i="30"/>
  <c r="J10" i="30"/>
  <c r="K10" i="30"/>
  <c r="Z10" i="30"/>
  <c r="AF10" i="30"/>
  <c r="T10" i="30"/>
  <c r="W10" i="30"/>
  <c r="AG10" i="30"/>
  <c r="AJ10" i="30"/>
  <c r="L10" i="30"/>
  <c r="O10" i="30"/>
  <c r="I70" i="9"/>
  <c r="I71" i="9" s="1"/>
  <c r="AM10" i="20" s="1"/>
  <c r="AK7" i="30" s="1"/>
  <c r="AG10" i="20"/>
  <c r="AE7" i="30" s="1"/>
  <c r="H70" i="9"/>
  <c r="H71" i="9" s="1"/>
  <c r="AM9" i="20" s="1"/>
  <c r="AK6" i="30" s="1"/>
  <c r="AG9" i="20"/>
  <c r="AE6" i="30" s="1"/>
  <c r="G70" i="9"/>
  <c r="G71" i="9" s="1"/>
  <c r="AM8" i="20" s="1"/>
  <c r="AK5" i="30" s="1"/>
  <c r="AG8" i="20"/>
  <c r="AE5" i="30" s="1"/>
  <c r="AK10" i="30"/>
  <c r="AE10" i="30"/>
  <c r="AB9" i="30"/>
  <c r="AB10" i="30"/>
  <c r="AC10" i="30"/>
  <c r="AC9" i="30"/>
  <c r="AK9" i="30"/>
  <c r="AE9" i="30"/>
  <c r="F70" i="9"/>
  <c r="F71" i="9" s="1"/>
  <c r="AM7" i="20" s="1"/>
  <c r="AK4" i="30" s="1"/>
  <c r="AG7" i="20"/>
  <c r="AE4" i="30" s="1"/>
  <c r="E70" i="9"/>
  <c r="E71" i="9" s="1"/>
  <c r="AM6" i="20" s="1"/>
  <c r="AK3" i="30" s="1"/>
  <c r="AG6" i="20"/>
  <c r="AE3" i="30" s="1"/>
  <c r="AF11" i="20"/>
  <c r="AD8" i="30" s="1"/>
  <c r="I63" i="9"/>
  <c r="I66" i="9"/>
  <c r="H64" i="9"/>
  <c r="B12" i="28"/>
  <c r="I12" i="9" s="1"/>
  <c r="I10" i="20" s="1"/>
  <c r="I7" i="30" s="1"/>
  <c r="E63" i="9"/>
  <c r="E65" i="9"/>
  <c r="B6" i="26"/>
  <c r="G6" i="9" s="1"/>
  <c r="D8" i="20" s="1"/>
  <c r="D5" i="30" s="1"/>
  <c r="E64" i="9"/>
  <c r="B28" i="21"/>
  <c r="D28" i="9" s="1"/>
  <c r="B28" i="23"/>
  <c r="F28" i="9" s="1"/>
  <c r="V7" i="20" s="1"/>
  <c r="V4" i="30" s="1"/>
  <c r="B17" i="21"/>
  <c r="D17" i="9" s="1"/>
  <c r="B12" i="22"/>
  <c r="E12" i="9" s="1"/>
  <c r="I6" i="20" s="1"/>
  <c r="I3" i="30" s="1"/>
  <c r="B28" i="27"/>
  <c r="H28" i="9" s="1"/>
  <c r="V9" i="20" s="1"/>
  <c r="V6" i="30" s="1"/>
  <c r="B17" i="22"/>
  <c r="E17" i="9" s="1"/>
  <c r="M6" i="20" s="1"/>
  <c r="M3" i="30" s="1"/>
  <c r="F64" i="9"/>
  <c r="F65" i="9"/>
  <c r="M9" i="30"/>
  <c r="B17" i="27"/>
  <c r="H17" i="9" s="1"/>
  <c r="M9" i="20" s="1"/>
  <c r="M6" i="30" s="1"/>
  <c r="B23" i="23"/>
  <c r="F23" i="9" s="1"/>
  <c r="R7" i="20" s="1"/>
  <c r="R4" i="30" s="1"/>
  <c r="H63" i="9"/>
  <c r="H65" i="9"/>
  <c r="I64" i="9"/>
  <c r="B28" i="28"/>
  <c r="I28" i="9" s="1"/>
  <c r="V10" i="20" s="1"/>
  <c r="V7" i="30" s="1"/>
  <c r="B23" i="28"/>
  <c r="I23" i="9" s="1"/>
  <c r="R10" i="20" s="1"/>
  <c r="R7" i="30" s="1"/>
  <c r="B17" i="28"/>
  <c r="I17" i="9" s="1"/>
  <c r="M10" i="20" s="1"/>
  <c r="M7" i="30" s="1"/>
  <c r="B6" i="28"/>
  <c r="B23" i="27"/>
  <c r="H23" i="9" s="1"/>
  <c r="R9" i="20" s="1"/>
  <c r="R6" i="30" s="1"/>
  <c r="B12" i="27"/>
  <c r="H12" i="9" s="1"/>
  <c r="I9" i="20" s="1"/>
  <c r="I6" i="30" s="1"/>
  <c r="B6" i="27"/>
  <c r="G63" i="9"/>
  <c r="G65" i="9"/>
  <c r="B28" i="26"/>
  <c r="G28" i="9" s="1"/>
  <c r="V8" i="20" s="1"/>
  <c r="V5" i="30" s="1"/>
  <c r="B23" i="26"/>
  <c r="G23" i="9" s="1"/>
  <c r="R8" i="20" s="1"/>
  <c r="R5" i="30" s="1"/>
  <c r="B17" i="26"/>
  <c r="G17" i="9" s="1"/>
  <c r="M8" i="20" s="1"/>
  <c r="M5" i="30" s="1"/>
  <c r="B12" i="26"/>
  <c r="G12" i="9" s="1"/>
  <c r="I8" i="20" s="1"/>
  <c r="I5" i="30" s="1"/>
  <c r="G66" i="9"/>
  <c r="V9" i="30"/>
  <c r="R9" i="30"/>
  <c r="I9" i="30"/>
  <c r="F66" i="9"/>
  <c r="B17" i="23"/>
  <c r="F17" i="9" s="1"/>
  <c r="M7" i="20" s="1"/>
  <c r="M4" i="30" s="1"/>
  <c r="B12" i="23"/>
  <c r="F12" i="9" s="1"/>
  <c r="I7" i="20" s="1"/>
  <c r="I4" i="30" s="1"/>
  <c r="B6" i="23"/>
  <c r="B28" i="22"/>
  <c r="E28" i="9" s="1"/>
  <c r="V6" i="20" s="1"/>
  <c r="V3" i="30" s="1"/>
  <c r="B23" i="22"/>
  <c r="E23" i="9" s="1"/>
  <c r="R6" i="20" s="1"/>
  <c r="R3" i="30" s="1"/>
  <c r="B6" i="22"/>
  <c r="J8" i="9"/>
  <c r="F11" i="20" s="1"/>
  <c r="F8" i="30" s="1"/>
  <c r="J31" i="9"/>
  <c r="Y11" i="20" s="1"/>
  <c r="Y8" i="30" s="1"/>
  <c r="J9" i="9"/>
  <c r="G11" i="20" s="1"/>
  <c r="G8" i="30" s="1"/>
  <c r="J29" i="9"/>
  <c r="W11" i="20" s="1"/>
  <c r="W8" i="30" s="1"/>
  <c r="J25" i="9"/>
  <c r="T11" i="20" s="1"/>
  <c r="T8" i="30" s="1"/>
  <c r="J21" i="9"/>
  <c r="Q11" i="20" s="1"/>
  <c r="Q8" i="30" s="1"/>
  <c r="J7" i="9"/>
  <c r="E11" i="20" s="1"/>
  <c r="E8" i="30" s="1"/>
  <c r="J43" i="9"/>
  <c r="AJ11" i="20" s="1"/>
  <c r="AH8" i="30" s="1"/>
  <c r="J44" i="9"/>
  <c r="AK11" i="20" s="1"/>
  <c r="AI8" i="30" s="1"/>
  <c r="J32" i="9"/>
  <c r="Z11" i="20" s="1"/>
  <c r="Z8" i="30" s="1"/>
  <c r="J18" i="9"/>
  <c r="N11" i="20" s="1"/>
  <c r="N8" i="30" s="1"/>
  <c r="J36" i="9"/>
  <c r="J14" i="9"/>
  <c r="K11" i="20" s="1"/>
  <c r="K8" i="30" s="1"/>
  <c r="J10" i="9"/>
  <c r="H11" i="20" s="1"/>
  <c r="H8" i="30" s="1"/>
  <c r="J30" i="9"/>
  <c r="X11" i="20" s="1"/>
  <c r="X8" i="30" s="1"/>
  <c r="J59" i="9"/>
  <c r="J20" i="9"/>
  <c r="P11" i="20" s="1"/>
  <c r="P8" i="30" s="1"/>
  <c r="J13" i="9"/>
  <c r="J11" i="20" s="1"/>
  <c r="J8" i="30" s="1"/>
  <c r="J42" i="9"/>
  <c r="AI11" i="20" s="1"/>
  <c r="AG8" i="30" s="1"/>
  <c r="J19" i="9"/>
  <c r="O11" i="20" s="1"/>
  <c r="O8" i="30" s="1"/>
  <c r="J40" i="9"/>
  <c r="B40" i="9" s="1"/>
  <c r="J15" i="9"/>
  <c r="L11" i="20" s="1"/>
  <c r="L8" i="30" s="1"/>
  <c r="J35" i="9"/>
  <c r="J45" i="9"/>
  <c r="AL11" i="20" s="1"/>
  <c r="AJ8" i="30" s="1"/>
  <c r="J26" i="9"/>
  <c r="U11" i="20" s="1"/>
  <c r="U8" i="30" s="1"/>
  <c r="J24" i="9"/>
  <c r="S11" i="20" s="1"/>
  <c r="S8" i="30" s="1"/>
  <c r="J41" i="9"/>
  <c r="AH11" i="20" s="1"/>
  <c r="AF8" i="30" s="1"/>
  <c r="B23" i="21"/>
  <c r="D23" i="9" s="1"/>
  <c r="B12" i="21"/>
  <c r="D12" i="9" s="1"/>
  <c r="B6" i="21"/>
  <c r="D37" i="11"/>
  <c r="D34" i="11" s="1"/>
  <c r="B36" i="9" l="1"/>
  <c r="AD11" i="20"/>
  <c r="AC8" i="30" s="1"/>
  <c r="B35" i="9"/>
  <c r="AC11" i="20"/>
  <c r="AB8" i="30" s="1"/>
  <c r="B19" i="9"/>
  <c r="B45" i="9"/>
  <c r="B29" i="9"/>
  <c r="B41" i="9"/>
  <c r="B14" i="9"/>
  <c r="B20" i="9"/>
  <c r="B24" i="9"/>
  <c r="B30" i="9"/>
  <c r="B31" i="9"/>
  <c r="B7" i="9"/>
  <c r="B26" i="9"/>
  <c r="B43" i="9"/>
  <c r="B15" i="9"/>
  <c r="B42" i="9"/>
  <c r="B25" i="9"/>
  <c r="B32" i="9"/>
  <c r="B13" i="9"/>
  <c r="B8" i="9"/>
  <c r="B21" i="9"/>
  <c r="B18" i="9"/>
  <c r="B10" i="9"/>
  <c r="B44" i="9"/>
  <c r="B9" i="9"/>
  <c r="M10" i="30"/>
  <c r="R10" i="30"/>
  <c r="V10" i="30"/>
  <c r="D10" i="30"/>
  <c r="I10" i="30"/>
  <c r="E60" i="9"/>
  <c r="I60" i="9"/>
  <c r="J70" i="9"/>
  <c r="J71" i="9" s="1"/>
  <c r="AM11" i="20" s="1"/>
  <c r="AK8" i="30" s="1"/>
  <c r="AG11" i="20"/>
  <c r="AE8" i="30" s="1"/>
  <c r="G60" i="9"/>
  <c r="F60" i="9"/>
  <c r="H60" i="9"/>
  <c r="I6" i="9"/>
  <c r="D10" i="20" s="1"/>
  <c r="D7" i="30" s="1"/>
  <c r="H6" i="9"/>
  <c r="D9" i="20" s="1"/>
  <c r="D6" i="30" s="1"/>
  <c r="D9" i="30"/>
  <c r="F6" i="9"/>
  <c r="D7" i="20" s="1"/>
  <c r="D4" i="30" s="1"/>
  <c r="E6" i="9"/>
  <c r="D6" i="20" s="1"/>
  <c r="D3" i="30" s="1"/>
  <c r="J63" i="9"/>
  <c r="J66" i="9"/>
  <c r="J65" i="9"/>
  <c r="J64" i="9"/>
  <c r="D6" i="9"/>
  <c r="J60" i="9" l="1"/>
  <c r="D55" i="9"/>
  <c r="B55" i="9" l="1"/>
  <c r="A2" i="9" l="1"/>
  <c r="A56" i="9"/>
  <c r="A55" i="9"/>
  <c r="AG47" i="9"/>
  <c r="AF47" i="9"/>
  <c r="AE47" i="9"/>
  <c r="AA47" i="9"/>
  <c r="Z47" i="9"/>
  <c r="Y47" i="9"/>
  <c r="X47" i="9"/>
  <c r="W47" i="9"/>
  <c r="V47" i="9"/>
  <c r="U47" i="9"/>
  <c r="T47" i="9"/>
  <c r="S47" i="9"/>
  <c r="R47" i="9"/>
  <c r="Q47" i="9"/>
  <c r="P47" i="9"/>
  <c r="O47" i="9"/>
  <c r="N47" i="9"/>
  <c r="M47" i="9"/>
  <c r="A2" i="26" l="1"/>
  <c r="A2" i="23"/>
  <c r="A2" i="21"/>
  <c r="A2" i="28"/>
  <c r="A2" i="22"/>
  <c r="A2" i="27"/>
  <c r="A32" i="9"/>
  <c r="A31" i="9"/>
  <c r="A30" i="9"/>
  <c r="A29" i="9"/>
  <c r="A26" i="9"/>
  <c r="A25" i="9"/>
  <c r="A24" i="9"/>
  <c r="A21" i="9"/>
  <c r="A20" i="9"/>
  <c r="A19" i="9"/>
  <c r="A18" i="9"/>
  <c r="A15" i="9"/>
  <c r="A14" i="9"/>
  <c r="A13" i="9"/>
  <c r="A10" i="9"/>
  <c r="A9" i="9"/>
  <c r="A7" i="9"/>
  <c r="A8" i="9"/>
  <c r="A30" i="26" l="1"/>
  <c r="A30" i="28"/>
  <c r="A30" i="21"/>
  <c r="A30" i="23"/>
  <c r="A30" i="22"/>
  <c r="A30" i="27"/>
  <c r="A32" i="26"/>
  <c r="A32" i="28"/>
  <c r="A32" i="22"/>
  <c r="A32" i="21"/>
  <c r="A32" i="27"/>
  <c r="A32" i="23"/>
  <c r="A7" i="28"/>
  <c r="A7" i="22"/>
  <c r="A7" i="27"/>
  <c r="A7" i="21"/>
  <c r="A7" i="26"/>
  <c r="A7" i="23"/>
  <c r="A31" i="23"/>
  <c r="A31" i="28"/>
  <c r="A31" i="26"/>
  <c r="A31" i="21"/>
  <c r="A31" i="22"/>
  <c r="A31" i="27"/>
  <c r="A9" i="28"/>
  <c r="A9" i="27"/>
  <c r="A9" i="26"/>
  <c r="A9" i="23"/>
  <c r="A9" i="21"/>
  <c r="A9" i="22"/>
  <c r="A14" i="26"/>
  <c r="A14" i="23"/>
  <c r="A14" i="28"/>
  <c r="A14" i="22"/>
  <c r="A14" i="21"/>
  <c r="A14" i="27"/>
  <c r="A15" i="26"/>
  <c r="A15" i="28"/>
  <c r="A15" i="22"/>
  <c r="A15" i="27"/>
  <c r="A15" i="23"/>
  <c r="A15" i="21"/>
  <c r="A8" i="22"/>
  <c r="A8" i="27"/>
  <c r="A8" i="21"/>
  <c r="A8" i="26"/>
  <c r="A8" i="23"/>
  <c r="A8" i="28"/>
  <c r="A10" i="28"/>
  <c r="A10" i="22"/>
  <c r="A10" i="27"/>
  <c r="A10" i="26"/>
  <c r="A10" i="23"/>
  <c r="A10" i="21"/>
  <c r="A13" i="22"/>
  <c r="A13" i="28"/>
  <c r="A13" i="26"/>
  <c r="A13" i="27"/>
  <c r="A13" i="23"/>
  <c r="A13" i="21"/>
  <c r="A18" i="27"/>
  <c r="A18" i="26"/>
  <c r="A18" i="21"/>
  <c r="A18" i="23"/>
  <c r="A18" i="22"/>
  <c r="A18" i="28"/>
  <c r="A19" i="27"/>
  <c r="A19" i="26"/>
  <c r="A19" i="21"/>
  <c r="A19" i="23"/>
  <c r="A19" i="28"/>
  <c r="A19" i="22"/>
  <c r="A20" i="21"/>
  <c r="A20" i="23"/>
  <c r="A20" i="26"/>
  <c r="A20" i="28"/>
  <c r="A20" i="27"/>
  <c r="A20" i="22"/>
  <c r="A21" i="27"/>
  <c r="A21" i="23"/>
  <c r="A21" i="26"/>
  <c r="A21" i="21"/>
  <c r="A21" i="22"/>
  <c r="A21" i="28"/>
  <c r="A24" i="22"/>
  <c r="A24" i="27"/>
  <c r="A24" i="26"/>
  <c r="A24" i="21"/>
  <c r="A24" i="23"/>
  <c r="A24" i="28"/>
  <c r="A25" i="28"/>
  <c r="A25" i="22"/>
  <c r="A25" i="27"/>
  <c r="A25" i="26"/>
  <c r="A25" i="21"/>
  <c r="A25" i="23"/>
  <c r="A26" i="28"/>
  <c r="A26" i="27"/>
  <c r="A26" i="21"/>
  <c r="A26" i="26"/>
  <c r="A26" i="22"/>
  <c r="A26" i="23"/>
  <c r="A29" i="27"/>
  <c r="A29" i="26"/>
  <c r="A29" i="23"/>
  <c r="A29" i="28"/>
  <c r="A29" i="22"/>
  <c r="A29" i="21"/>
  <c r="A36" i="11" l="1"/>
  <c r="A35" i="11"/>
  <c r="A34" i="11"/>
  <c r="A4" i="11"/>
  <c r="C28" i="9"/>
  <c r="C23" i="9"/>
  <c r="C17" i="9"/>
  <c r="C12" i="9"/>
  <c r="C6" i="9"/>
  <c r="AJ23" i="9"/>
  <c r="D12" i="26" l="1"/>
  <c r="D17" i="26"/>
  <c r="D23" i="26"/>
  <c r="D6" i="26"/>
  <c r="D28" i="26"/>
  <c r="E17" i="26"/>
  <c r="F17" i="11"/>
  <c r="E17" i="28"/>
  <c r="F17" i="26"/>
  <c r="D17" i="28"/>
  <c r="F12" i="11"/>
  <c r="E12" i="28"/>
  <c r="F12" i="26"/>
  <c r="D12" i="28"/>
  <c r="E12" i="26"/>
  <c r="F23" i="11"/>
  <c r="E23" i="28"/>
  <c r="E23" i="26"/>
  <c r="F23" i="26"/>
  <c r="D23" i="28"/>
  <c r="E6" i="26"/>
  <c r="E6" i="28"/>
  <c r="F6" i="11"/>
  <c r="F6" i="26"/>
  <c r="D6" i="28"/>
  <c r="F28" i="11"/>
  <c r="F28" i="26"/>
  <c r="E28" i="28"/>
  <c r="E28" i="26"/>
  <c r="D28" i="28"/>
  <c r="E6" i="23"/>
  <c r="F6" i="28"/>
  <c r="F6" i="22"/>
  <c r="F6" i="27"/>
  <c r="F6" i="23"/>
  <c r="F6" i="21"/>
  <c r="D6" i="21"/>
  <c r="E6" i="21"/>
  <c r="D6" i="27"/>
  <c r="D6" i="22"/>
  <c r="E6" i="11"/>
  <c r="E6" i="22"/>
  <c r="D6" i="23"/>
  <c r="E6" i="27"/>
  <c r="D6" i="11"/>
  <c r="F12" i="23"/>
  <c r="E12" i="23"/>
  <c r="E12" i="21"/>
  <c r="F12" i="28"/>
  <c r="D12" i="21"/>
  <c r="F12" i="21"/>
  <c r="F12" i="22"/>
  <c r="E12" i="22"/>
  <c r="D12" i="22"/>
  <c r="F12" i="27"/>
  <c r="D12" i="27"/>
  <c r="D12" i="23"/>
  <c r="E12" i="11"/>
  <c r="E12" i="27"/>
  <c r="D12" i="11"/>
  <c r="F17" i="23"/>
  <c r="F17" i="21"/>
  <c r="D17" i="21"/>
  <c r="E17" i="11"/>
  <c r="E17" i="23"/>
  <c r="D17" i="27"/>
  <c r="F17" i="28"/>
  <c r="D17" i="22"/>
  <c r="E17" i="27"/>
  <c r="E17" i="21"/>
  <c r="F17" i="22"/>
  <c r="D17" i="23"/>
  <c r="E17" i="22"/>
  <c r="F17" i="27"/>
  <c r="D17" i="11"/>
  <c r="F23" i="28"/>
  <c r="F23" i="22"/>
  <c r="F23" i="27"/>
  <c r="D23" i="23"/>
  <c r="E23" i="27"/>
  <c r="E23" i="21"/>
  <c r="D23" i="21"/>
  <c r="F23" i="21"/>
  <c r="F23" i="23"/>
  <c r="D23" i="27"/>
  <c r="E23" i="11"/>
  <c r="D23" i="22"/>
  <c r="E23" i="23"/>
  <c r="E23" i="22"/>
  <c r="D23" i="11"/>
  <c r="E28" i="21"/>
  <c r="E28" i="22"/>
  <c r="E28" i="11"/>
  <c r="E28" i="27"/>
  <c r="F28" i="22"/>
  <c r="F28" i="23"/>
  <c r="F28" i="21"/>
  <c r="F28" i="28"/>
  <c r="D28" i="21"/>
  <c r="D28" i="27"/>
  <c r="D28" i="22"/>
  <c r="E28" i="23"/>
  <c r="D28" i="23"/>
  <c r="F28" i="27"/>
  <c r="D28" i="11"/>
  <c r="A2" i="11"/>
  <c r="D5" i="26" l="1"/>
  <c r="D48" i="26"/>
  <c r="D48" i="28"/>
  <c r="D5" i="28"/>
  <c r="F48" i="26"/>
  <c r="F5" i="26"/>
  <c r="F5" i="11"/>
  <c r="F48" i="11"/>
  <c r="E5" i="28"/>
  <c r="E48" i="28"/>
  <c r="E5" i="26"/>
  <c r="E48" i="26"/>
  <c r="D48" i="21"/>
  <c r="E48" i="21"/>
  <c r="E5" i="21"/>
  <c r="E5" i="22"/>
  <c r="E5" i="27"/>
  <c r="E48" i="27"/>
  <c r="D5" i="23"/>
  <c r="D48" i="23"/>
  <c r="D4" i="23" s="1"/>
  <c r="E48" i="22"/>
  <c r="E48" i="11"/>
  <c r="E5" i="11"/>
  <c r="D48" i="22"/>
  <c r="D4" i="22" s="1"/>
  <c r="D5" i="22"/>
  <c r="F5" i="21"/>
  <c r="F48" i="21"/>
  <c r="F5" i="23"/>
  <c r="F48" i="23"/>
  <c r="D5" i="27"/>
  <c r="D48" i="27"/>
  <c r="D4" i="27" s="1"/>
  <c r="F5" i="27"/>
  <c r="F48" i="27"/>
  <c r="F5" i="22"/>
  <c r="F48" i="22"/>
  <c r="F5" i="28"/>
  <c r="F48" i="28"/>
  <c r="F4" i="28" s="1"/>
  <c r="D5" i="21"/>
  <c r="E5" i="23"/>
  <c r="E48" i="23"/>
  <c r="A42" i="11"/>
  <c r="A43" i="11"/>
  <c r="A44" i="11"/>
  <c r="A45" i="11"/>
  <c r="A38" i="11"/>
  <c r="A40" i="11"/>
  <c r="A41" i="11"/>
  <c r="A39" i="11"/>
  <c r="A30" i="11"/>
  <c r="A31" i="11"/>
  <c r="A32" i="11"/>
  <c r="A29" i="11"/>
  <c r="A25" i="11"/>
  <c r="A26" i="11"/>
  <c r="A24" i="11"/>
  <c r="A19" i="11"/>
  <c r="A20" i="11"/>
  <c r="A21" i="11"/>
  <c r="A18" i="11"/>
  <c r="A14" i="11"/>
  <c r="A15" i="11"/>
  <c r="A13" i="11"/>
  <c r="A8" i="11"/>
  <c r="A9" i="11"/>
  <c r="A10" i="11"/>
  <c r="A7" i="11"/>
  <c r="A28" i="11"/>
  <c r="A23" i="11"/>
  <c r="A17" i="11"/>
  <c r="A12" i="11"/>
  <c r="A6" i="11"/>
  <c r="E4" i="27" l="1"/>
  <c r="E52" i="27" s="1"/>
  <c r="E56" i="27" s="1"/>
  <c r="E57" i="27" s="1"/>
  <c r="E3" i="27" s="1"/>
  <c r="E4" i="28"/>
  <c r="E52" i="28" s="1"/>
  <c r="E56" i="28" s="1"/>
  <c r="E57" i="28" s="1"/>
  <c r="E3" i="28" s="1"/>
  <c r="D4" i="26"/>
  <c r="D52" i="26" s="1"/>
  <c r="E4" i="22"/>
  <c r="E52" i="22" s="1"/>
  <c r="E56" i="22" s="1"/>
  <c r="E57" i="22" s="1"/>
  <c r="E3" i="22" s="1"/>
  <c r="F4" i="26"/>
  <c r="F52" i="26" s="1"/>
  <c r="F56" i="26" s="1"/>
  <c r="F57" i="26" s="1"/>
  <c r="F3" i="26" s="1"/>
  <c r="F4" i="27"/>
  <c r="F52" i="27" s="1"/>
  <c r="F56" i="27" s="1"/>
  <c r="F57" i="27" s="1"/>
  <c r="F3" i="27" s="1"/>
  <c r="E4" i="11"/>
  <c r="E52" i="11" s="1"/>
  <c r="E56" i="11" s="1"/>
  <c r="E57" i="11" s="1"/>
  <c r="E3" i="11" s="1"/>
  <c r="E4" i="26"/>
  <c r="E52" i="26" s="1"/>
  <c r="E56" i="26" s="1"/>
  <c r="E57" i="26" s="1"/>
  <c r="E3" i="26" s="1"/>
  <c r="F4" i="11"/>
  <c r="F52" i="11" s="1"/>
  <c r="F56" i="11" s="1"/>
  <c r="F57" i="11" s="1"/>
  <c r="F3" i="11" s="1"/>
  <c r="E4" i="23"/>
  <c r="E52" i="23" s="1"/>
  <c r="E56" i="23" s="1"/>
  <c r="E57" i="23" s="1"/>
  <c r="E3" i="23" s="1"/>
  <c r="F4" i="22"/>
  <c r="F52" i="22" s="1"/>
  <c r="F56" i="22" s="1"/>
  <c r="F57" i="22" s="1"/>
  <c r="F3" i="22" s="1"/>
  <c r="F4" i="23"/>
  <c r="F52" i="23" s="1"/>
  <c r="F56" i="23" s="1"/>
  <c r="F57" i="23" s="1"/>
  <c r="F3" i="23" s="1"/>
  <c r="F4" i="21"/>
  <c r="F52" i="21" s="1"/>
  <c r="F56" i="21" s="1"/>
  <c r="F57" i="21" s="1"/>
  <c r="F3" i="21" s="1"/>
  <c r="E4" i="21"/>
  <c r="E52" i="21" s="1"/>
  <c r="E56" i="21" s="1"/>
  <c r="E57" i="21" s="1"/>
  <c r="E3" i="21" s="1"/>
  <c r="D4" i="21"/>
  <c r="D52" i="21" s="1"/>
  <c r="D56" i="21" s="1"/>
  <c r="D57" i="21" s="1"/>
  <c r="D3" i="21" s="1"/>
  <c r="D4" i="28"/>
  <c r="B5" i="26"/>
  <c r="G5" i="9" s="1"/>
  <c r="B5" i="21"/>
  <c r="D5" i="9" s="1"/>
  <c r="D52" i="22"/>
  <c r="F52" i="28"/>
  <c r="B5" i="22"/>
  <c r="E5" i="9" s="1"/>
  <c r="B5" i="27"/>
  <c r="H5" i="9" s="1"/>
  <c r="D52" i="23"/>
  <c r="D52" i="27"/>
  <c r="B5" i="23"/>
  <c r="F5" i="9" s="1"/>
  <c r="B5" i="28"/>
  <c r="I5" i="9" s="1"/>
  <c r="D5" i="11"/>
  <c r="D48" i="11"/>
  <c r="D4" i="11" s="1"/>
  <c r="AF5" i="20"/>
  <c r="AD2" i="30" s="1"/>
  <c r="B4" i="28" l="1"/>
  <c r="I4" i="9" s="1"/>
  <c r="C10" i="20" s="1"/>
  <c r="C7" i="30" s="1"/>
  <c r="B4" i="26"/>
  <c r="G4" i="9" s="1"/>
  <c r="G52" i="9" s="1"/>
  <c r="G56" i="9" s="1"/>
  <c r="G57" i="9" s="1"/>
  <c r="G67" i="9" s="1"/>
  <c r="G48" i="9" s="1"/>
  <c r="G3" i="9" s="1"/>
  <c r="D56" i="26"/>
  <c r="D57" i="26" s="1"/>
  <c r="D3" i="26" s="1"/>
  <c r="B4" i="21"/>
  <c r="D4" i="9" s="1"/>
  <c r="B9" i="30"/>
  <c r="B4" i="23"/>
  <c r="F4" i="9" s="1"/>
  <c r="F52" i="9" s="1"/>
  <c r="F56" i="9" s="1"/>
  <c r="F57" i="9" s="1"/>
  <c r="F67" i="9" s="1"/>
  <c r="F48" i="9" s="1"/>
  <c r="F3" i="9" s="1"/>
  <c r="B4" i="22"/>
  <c r="E4" i="9" s="1"/>
  <c r="C6" i="20" s="1"/>
  <c r="C3" i="30" s="1"/>
  <c r="D52" i="28"/>
  <c r="D56" i="28" s="1"/>
  <c r="D57" i="28" s="1"/>
  <c r="D3" i="28" s="1"/>
  <c r="B4" i="27"/>
  <c r="H4" i="9" s="1"/>
  <c r="H52" i="9" s="1"/>
  <c r="H56" i="9" s="1"/>
  <c r="H57" i="9" s="1"/>
  <c r="H67" i="9" s="1"/>
  <c r="H48" i="9" s="1"/>
  <c r="H3" i="9" s="1"/>
  <c r="D56" i="27"/>
  <c r="D57" i="27" s="1"/>
  <c r="D3" i="27" s="1"/>
  <c r="D56" i="23"/>
  <c r="D57" i="23" s="1"/>
  <c r="D3" i="23" s="1"/>
  <c r="F56" i="28"/>
  <c r="F57" i="28" s="1"/>
  <c r="F3" i="28" s="1"/>
  <c r="D56" i="22"/>
  <c r="D57" i="22" s="1"/>
  <c r="D3" i="22" s="1"/>
  <c r="AL5" i="20"/>
  <c r="AJ2" i="30" s="1"/>
  <c r="U5" i="20"/>
  <c r="U2" i="30" s="1"/>
  <c r="F5" i="20"/>
  <c r="F2" i="30" s="1"/>
  <c r="G5" i="20"/>
  <c r="G2" i="30" s="1"/>
  <c r="H5" i="20"/>
  <c r="H2" i="30" s="1"/>
  <c r="X5" i="20"/>
  <c r="X2" i="30" s="1"/>
  <c r="Y5" i="20"/>
  <c r="Y2" i="30" s="1"/>
  <c r="Z5" i="20"/>
  <c r="Z2" i="30" s="1"/>
  <c r="K5" i="20"/>
  <c r="K2" i="30" s="1"/>
  <c r="L5" i="20"/>
  <c r="L2" i="30" s="1"/>
  <c r="AC5" i="20"/>
  <c r="AB2" i="30" s="1"/>
  <c r="AD5" i="20"/>
  <c r="AC2" i="30" s="1"/>
  <c r="AJ5" i="20"/>
  <c r="AH2" i="30" s="1"/>
  <c r="O5" i="20"/>
  <c r="O2" i="30" s="1"/>
  <c r="P5" i="20"/>
  <c r="P2" i="30" s="1"/>
  <c r="AH5" i="20"/>
  <c r="AF2" i="30" s="1"/>
  <c r="AI5" i="20"/>
  <c r="AG2" i="30" s="1"/>
  <c r="T5" i="20"/>
  <c r="T2" i="30" s="1"/>
  <c r="Q5" i="20"/>
  <c r="Q2" i="30" s="1"/>
  <c r="D59" i="9"/>
  <c r="B59" i="9" s="1"/>
  <c r="AK5" i="20"/>
  <c r="AI2" i="30" s="1"/>
  <c r="C33" i="11"/>
  <c r="B28" i="11" s="1"/>
  <c r="J28" i="9" s="1"/>
  <c r="C27" i="11"/>
  <c r="B23" i="11" s="1"/>
  <c r="J23" i="9" s="1"/>
  <c r="C16" i="11"/>
  <c r="B12" i="11" s="1"/>
  <c r="J12" i="9" s="1"/>
  <c r="C22" i="11"/>
  <c r="B17" i="11" s="1"/>
  <c r="J17" i="9" s="1"/>
  <c r="C11" i="11"/>
  <c r="C37" i="11"/>
  <c r="I52" i="9" l="1"/>
  <c r="I56" i="9" s="1"/>
  <c r="I57" i="9" s="1"/>
  <c r="I67" i="9" s="1"/>
  <c r="I48" i="9" s="1"/>
  <c r="I3" i="9" s="1"/>
  <c r="B10" i="20" s="1"/>
  <c r="B7" i="30" s="1"/>
  <c r="B9" i="20"/>
  <c r="B6" i="30" s="1"/>
  <c r="B3" i="27"/>
  <c r="B8" i="20"/>
  <c r="B5" i="30" s="1"/>
  <c r="B3" i="26"/>
  <c r="B7" i="20"/>
  <c r="B4" i="30" s="1"/>
  <c r="B3" i="23"/>
  <c r="C10" i="30"/>
  <c r="C9" i="30"/>
  <c r="C9" i="20"/>
  <c r="C6" i="30" s="1"/>
  <c r="C8" i="20"/>
  <c r="C5" i="30" s="1"/>
  <c r="C7" i="20"/>
  <c r="C4" i="30" s="1"/>
  <c r="E52" i="9"/>
  <c r="E56" i="9" s="1"/>
  <c r="E57" i="9" s="1"/>
  <c r="E67" i="9" s="1"/>
  <c r="E48" i="9" s="1"/>
  <c r="E3" i="9" s="1"/>
  <c r="V11" i="20"/>
  <c r="V8" i="30" s="1"/>
  <c r="B28" i="9"/>
  <c r="M11" i="20"/>
  <c r="M8" i="30" s="1"/>
  <c r="B17" i="9"/>
  <c r="R11" i="20"/>
  <c r="R8" i="30" s="1"/>
  <c r="B23" i="9"/>
  <c r="I11" i="20"/>
  <c r="I8" i="30" s="1"/>
  <c r="B12" i="9"/>
  <c r="B10" i="30"/>
  <c r="B34" i="11"/>
  <c r="AG5" i="20"/>
  <c r="AE2" i="30" s="1"/>
  <c r="D70" i="9"/>
  <c r="D71" i="9" s="1"/>
  <c r="AM5" i="20" s="1"/>
  <c r="AK2" i="30" s="1"/>
  <c r="B6" i="11"/>
  <c r="D52" i="11"/>
  <c r="B4" i="11"/>
  <c r="D66" i="9"/>
  <c r="D65" i="9"/>
  <c r="D64" i="9"/>
  <c r="D63" i="9"/>
  <c r="AB7" i="30"/>
  <c r="AC7" i="30"/>
  <c r="S5" i="20"/>
  <c r="S2" i="30" s="1"/>
  <c r="E5" i="20"/>
  <c r="E2" i="30" s="1"/>
  <c r="AC3" i="30"/>
  <c r="AB3" i="30"/>
  <c r="W5" i="20"/>
  <c r="W2" i="30" s="1"/>
  <c r="B3" i="28" l="1"/>
  <c r="B6" i="20"/>
  <c r="B3" i="30" s="1"/>
  <c r="B3" i="22"/>
  <c r="AB5" i="20"/>
  <c r="AA2" i="30" s="1"/>
  <c r="J34" i="9"/>
  <c r="B5" i="11"/>
  <c r="J5" i="9" s="1"/>
  <c r="B5" i="9" s="1"/>
  <c r="J6" i="9"/>
  <c r="D52" i="9"/>
  <c r="J4" i="9"/>
  <c r="B4" i="9" s="1"/>
  <c r="D60" i="9"/>
  <c r="D56" i="11"/>
  <c r="D57" i="11" s="1"/>
  <c r="D3" i="11" s="1"/>
  <c r="C5" i="20"/>
  <c r="C2" i="30" s="1"/>
  <c r="AC6" i="30"/>
  <c r="AB6" i="30"/>
  <c r="AC5" i="30"/>
  <c r="AB5" i="30"/>
  <c r="I5" i="20"/>
  <c r="I2" i="30" s="1"/>
  <c r="V5" i="20"/>
  <c r="V2" i="30" s="1"/>
  <c r="R5" i="20"/>
  <c r="R2" i="30" s="1"/>
  <c r="M5" i="20"/>
  <c r="M2" i="30" s="1"/>
  <c r="J5" i="20"/>
  <c r="J2" i="30" s="1"/>
  <c r="N5" i="20"/>
  <c r="N2" i="30" s="1"/>
  <c r="D5" i="20"/>
  <c r="D2" i="30" s="1"/>
  <c r="AB11" i="20" l="1"/>
  <c r="AA8" i="30" s="1"/>
  <c r="B34" i="9"/>
  <c r="D11" i="20"/>
  <c r="D8" i="30" s="1"/>
  <c r="B6" i="9"/>
  <c r="D56" i="9"/>
  <c r="D57" i="9" s="1"/>
  <c r="D67" i="9" s="1"/>
  <c r="D48" i="9" s="1"/>
  <c r="J52" i="9"/>
  <c r="J56" i="9" s="1"/>
  <c r="J57" i="9" s="1"/>
  <c r="J67" i="9" s="1"/>
  <c r="J48" i="9" s="1"/>
  <c r="J3" i="9" s="1"/>
  <c r="C11" i="20"/>
  <c r="C8" i="30" s="1"/>
  <c r="B11" i="20" l="1"/>
  <c r="B8" i="30" s="1"/>
  <c r="B3" i="11"/>
  <c r="B52" i="9"/>
  <c r="D3" i="9"/>
  <c r="B48" i="9"/>
  <c r="B57" i="9"/>
  <c r="B3" i="21" l="1"/>
  <c r="B5" i="20"/>
  <c r="B2" i="30" s="1"/>
  <c r="AI35" i="20"/>
  <c r="AG32" i="30" s="1"/>
  <c r="AC35" i="20"/>
  <c r="AB32" i="30" s="1"/>
  <c r="X35" i="20"/>
  <c r="X32" i="30" s="1"/>
  <c r="T35" i="20"/>
  <c r="T32" i="30" s="1"/>
  <c r="P35" i="20"/>
  <c r="P32" i="30" s="1"/>
  <c r="L35" i="20"/>
  <c r="L32" i="30" s="1"/>
  <c r="D35" i="20"/>
  <c r="D32" i="30" s="1"/>
  <c r="E35" i="20"/>
  <c r="E32" i="30" s="1"/>
  <c r="AK35" i="20"/>
  <c r="AI32" i="30" s="1"/>
  <c r="Z35" i="20"/>
  <c r="Z32" i="30" s="1"/>
  <c r="R35" i="20"/>
  <c r="R32" i="30" s="1"/>
  <c r="J35" i="20"/>
  <c r="J32" i="30" s="1"/>
  <c r="B56" i="9"/>
  <c r="AD35" i="20"/>
  <c r="AC32" i="30" s="1"/>
  <c r="Y35" i="20"/>
  <c r="Y32" i="30" s="1"/>
  <c r="Q35" i="20"/>
  <c r="Q32" i="30" s="1"/>
  <c r="I35" i="20"/>
  <c r="I32" i="30" s="1"/>
  <c r="AL35" i="20"/>
  <c r="AJ32" i="30" s="1"/>
  <c r="AH35" i="20"/>
  <c r="AF32" i="30" s="1"/>
  <c r="AB35" i="20"/>
  <c r="AA32" i="30" s="1"/>
  <c r="W35" i="20"/>
  <c r="W32" i="30" s="1"/>
  <c r="S35" i="20"/>
  <c r="S32" i="30" s="1"/>
  <c r="O35" i="20"/>
  <c r="O32" i="30" s="1"/>
  <c r="K35" i="20"/>
  <c r="K32" i="30" s="1"/>
  <c r="H35" i="20"/>
  <c r="H32" i="30" s="1"/>
  <c r="V35" i="20"/>
  <c r="V32" i="30" s="1"/>
  <c r="N35" i="20"/>
  <c r="N32" i="30" s="1"/>
  <c r="G35" i="20"/>
  <c r="G32" i="30" s="1"/>
  <c r="AJ35" i="20"/>
  <c r="AH32" i="30" s="1"/>
  <c r="U35" i="20"/>
  <c r="U32" i="30" s="1"/>
  <c r="M35" i="20"/>
  <c r="M32" i="30" s="1"/>
  <c r="F35" i="20"/>
  <c r="F32" i="30" s="1"/>
  <c r="B3" i="9"/>
  <c r="B35" i="20" s="1"/>
  <c r="B32" i="30" s="1"/>
  <c r="C35" i="20"/>
  <c r="C32" i="30" s="1"/>
  <c r="B70" i="9" l="1"/>
  <c r="AG35" i="20"/>
  <c r="AE32" i="30" s="1"/>
  <c r="AF35" i="20"/>
  <c r="AD32" i="30" s="1"/>
  <c r="AE35" i="20"/>
  <c r="B71" i="9" l="1"/>
  <c r="AM35" i="20" s="1"/>
  <c r="AK32" i="30" s="1"/>
  <c r="A3" i="21"/>
  <c r="D47" i="9"/>
</calcChain>
</file>

<file path=xl/sharedStrings.xml><?xml version="1.0" encoding="utf-8"?>
<sst xmlns="http://schemas.openxmlformats.org/spreadsheetml/2006/main" count="1947" uniqueCount="161">
  <si>
    <t>sample</t>
  </si>
  <si>
    <t xml:space="preserve"> </t>
  </si>
  <si>
    <t>EXCEEDS EXPECTATIONS</t>
  </si>
  <si>
    <t>MEETS EXPECTATIONS</t>
  </si>
  <si>
    <t>BELOW EXPECTATIONS</t>
  </si>
  <si>
    <t>ACXPA Benchmarking Results</t>
  </si>
  <si>
    <t>&lt; 45%</t>
  </si>
  <si>
    <t>POOR</t>
  </si>
  <si>
    <t>OUTSTANDING</t>
  </si>
  <si>
    <t>ENGAGE</t>
  </si>
  <si>
    <t>DISCOVER</t>
  </si>
  <si>
    <t>EDUCATE</t>
  </si>
  <si>
    <t>CLOSE</t>
  </si>
  <si>
    <t>45% - 60%</t>
  </si>
  <si>
    <t>61% - 75%</t>
  </si>
  <si>
    <t>76% - 90%</t>
  </si>
  <si>
    <t>91%+</t>
  </si>
  <si>
    <t>WELCOME</t>
  </si>
  <si>
    <t>INTENT</t>
  </si>
  <si>
    <t>NAME</t>
  </si>
  <si>
    <t>BRIDGE</t>
  </si>
  <si>
    <t>CONVERSE</t>
  </si>
  <si>
    <t>LISTEN</t>
  </si>
  <si>
    <t>CONFIRM</t>
  </si>
  <si>
    <t>INFORM</t>
  </si>
  <si>
    <t>SEEK</t>
  </si>
  <si>
    <t>CONFIDENCE</t>
  </si>
  <si>
    <t>CHECK</t>
  </si>
  <si>
    <t>GRATITUDE</t>
  </si>
  <si>
    <t>QUESTIONS</t>
  </si>
  <si>
    <t>THANKS</t>
  </si>
  <si>
    <t>VIBRANCY</t>
  </si>
  <si>
    <t>EMPATHY</t>
  </si>
  <si>
    <t>CONTROL</t>
  </si>
  <si>
    <t>ADDITIONAL INSIGHT</t>
  </si>
  <si>
    <t>ASSESSOR NOTES</t>
  </si>
  <si>
    <t>EXPLAINED KEY FEATURES</t>
  </si>
  <si>
    <t>REVEALED PRICING</t>
  </si>
  <si>
    <t>EXPLAINED ACTIONS &amp; PROCESS</t>
  </si>
  <si>
    <t>ASSESSOR RATING (0-10)</t>
  </si>
  <si>
    <t>TALK TIME</t>
  </si>
  <si>
    <t>PENALTY</t>
  </si>
  <si>
    <t>ACXPA Quality Report</t>
  </si>
  <si>
    <t>competency weightings</t>
  </si>
  <si>
    <t>score without deductions</t>
  </si>
  <si>
    <t>weights</t>
  </si>
  <si>
    <t>QUALITY SCORE</t>
  </si>
  <si>
    <t>UNCAPPED OVERALL SCORES</t>
  </si>
  <si>
    <t>quality scores without deductions</t>
  </si>
  <si>
    <t>% OF CALLS WITH DEDUCTIONS</t>
  </si>
  <si>
    <t>DEDUCTION PENALTIES</t>
  </si>
  <si>
    <t>QUALITY DEDUCTIONS</t>
  </si>
  <si>
    <t>ENGAGE OVERALL</t>
  </si>
  <si>
    <t>DISCOVER OVERALL</t>
  </si>
  <si>
    <t>EDUCATE OVERALL</t>
  </si>
  <si>
    <t>CLOSE OVERALL</t>
  </si>
  <si>
    <t>ENERGY OVERALL</t>
  </si>
  <si>
    <t>AUDIO ISSUE (MAJOR IMPACT)</t>
  </si>
  <si>
    <t>AUDIO ISSUE (DISTRACTION)</t>
  </si>
  <si>
    <t>OVERALL</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</si>
  <si>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</si>
  <si>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</si>
  <si>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</si>
  <si>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</si>
  <si>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</si>
  <si>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</si>
  <si>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</si>
  <si>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</si>
  <si>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</si>
  <si>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</si>
  <si>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</si>
  <si>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</si>
  <si>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</si>
  <si>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Overall</t>
  </si>
  <si>
    <t>OVERALL SCORE CALC</t>
  </si>
  <si>
    <t>WEIGHTINGS</t>
  </si>
  <si>
    <t>WEIGHTED RAW SCORES</t>
  </si>
  <si>
    <t>-</t>
  </si>
  <si>
    <t>TAFE</t>
  </si>
  <si>
    <t>% OF CALLS WITH QUALITY DEDUCTIONS</t>
  </si>
  <si>
    <t>TOTAL CX TIME</t>
  </si>
  <si>
    <t>TOTAL ACCESS TIME</t>
  </si>
  <si>
    <t>records</t>
  </si>
  <si>
    <t>`</t>
  </si>
  <si>
    <t>WEBSITE EDUCATION</t>
  </si>
  <si>
    <t>COMPANY</t>
  </si>
  <si>
    <t>CALL ANSWERED-QUALITY</t>
  </si>
  <si>
    <t>OVERALL CX</t>
  </si>
  <si>
    <t>AGENT MASTERY</t>
  </si>
  <si>
    <t>CAR INSURANCE</t>
  </si>
  <si>
    <t>AAMI</t>
  </si>
  <si>
    <t>ALLIANZ</t>
  </si>
  <si>
    <t>BUDGET DIRECT</t>
  </si>
  <si>
    <t>NRMA</t>
  </si>
  <si>
    <t>RAC</t>
  </si>
  <si>
    <t>RACV</t>
  </si>
  <si>
    <t>YOUI</t>
  </si>
  <si>
    <t>CAR 8</t>
  </si>
  <si>
    <t>CAR 9</t>
  </si>
  <si>
    <t>CAR 10</t>
  </si>
  <si>
    <t>CAR 11</t>
  </si>
  <si>
    <t>CAR 12</t>
  </si>
  <si>
    <t>CAR 13</t>
  </si>
  <si>
    <t>CAR 14</t>
  </si>
  <si>
    <t>CAR 15</t>
  </si>
  <si>
    <t>CAR 16</t>
  </si>
  <si>
    <t>CAR 17</t>
  </si>
  <si>
    <t>CAR 18</t>
  </si>
  <si>
    <t>CAR 19</t>
  </si>
  <si>
    <t>CAR 20</t>
  </si>
  <si>
    <t>CAR 21</t>
  </si>
  <si>
    <t>CAR 22</t>
  </si>
  <si>
    <t>CAR 23</t>
  </si>
  <si>
    <t>CAR 24</t>
  </si>
  <si>
    <t>CAR 25</t>
  </si>
  <si>
    <t>CAR 26</t>
  </si>
  <si>
    <t>CAR 27</t>
  </si>
  <si>
    <t>CAR 28</t>
  </si>
  <si>
    <t>CAR 29</t>
  </si>
  <si>
    <t>CAR 30</t>
  </si>
  <si>
    <t>,</t>
  </si>
  <si>
    <t>IMPACT</t>
  </si>
  <si>
    <t>CLARITY</t>
  </si>
  <si>
    <t>Dom</t>
  </si>
  <si>
    <t>y</t>
  </si>
  <si>
    <t>n</t>
  </si>
  <si>
    <t xml:space="preserve">Empathised with reason for switching. Good conversation up front around what was important. Asked name up front but didn't use it until later in the call. As usual bridge happened after the needs discovery conversation. Disclaimer was boring to listen to - sounded scripted and going through the motions. Offered callback. </t>
  </si>
  <si>
    <t>wait time</t>
  </si>
  <si>
    <t>Carl</t>
  </si>
  <si>
    <t>Process focussed, felt a bit transactional &amp; robotic. Didn't really reciprocate caller's engaging manner. Dial-a-quote.</t>
  </si>
  <si>
    <t>Alex</t>
  </si>
  <si>
    <t xml:space="preserve">Almost a statement of intent, but didn't say 'I can help you etc'. Confirmed up front the caller was just looking for quotes. Warm bright tone. Asked name a little later in the call and used it from there. Did give some context to the conversation to come, but not a full bridge. Transactional during the quote process. </t>
  </si>
  <si>
    <t>Annette</t>
  </si>
  <si>
    <t>Good statement of intent and bridge - explained how the call would go and timeframes, checked that was okay. Asked name for quote but didn't use it to engage until later in the call. Warm and personable manner, conversational style - talking to her, not lost in the process. Explained relevant features - talked about replacement baby carseats as she could hear the child in the background. Personal ownership - gave her direct line if she wanted to go ahead.</t>
  </si>
  <si>
    <t>Fletcher</t>
  </si>
  <si>
    <t>Natural manner, but process focussed. Asked name for profile later in the call, did use it from that point. Dial-a-quote.</t>
  </si>
  <si>
    <t>Rico</t>
  </si>
  <si>
    <t>Transactional. Asked full name and policy number in greeting. After getting name, did use it, but very dial-a-quote. When reading out scripting, vibrancy was affected. Did give some info about what was covered. Close was a rote thing about the post-call survey, not really an effective farewell.</t>
  </si>
  <si>
    <t>Tamara</t>
  </si>
  <si>
    <t>Statement of intent lacked strong language but still triggered an emotional response as she sounded so certain. Personable throughout but dial-a-quote. Thank you, bye, after caller said they just wanted the quote. Said it in a friendly and warm way but no structure to the close.</t>
  </si>
  <si>
    <t>Alice</t>
  </si>
  <si>
    <t xml:space="preserve">Bright friendly manner. Bit of an all over the place start - thought caller was existing. </t>
  </si>
  <si>
    <t>Violet</t>
  </si>
  <si>
    <t xml:space="preserve">Asked name, caller spelled it out and she got it wrong. Ellen, she said Helen. Did bridge after asking what brought the caller to youi - still a bit later in the call. Disclaimer section felt like a lot - very scripted. Did apologise later after getting name for profile. Listening well - referred back to things the caller had mentioned earlier a lot. </t>
  </si>
  <si>
    <t>Selena</t>
  </si>
  <si>
    <t>Used name later in the call. Bright tone. Could have better kept informed/ managed expectations better.Said 'that's okay' and 'perfect' a lot. Process focussed but still speaking to the caller rather than at them. Assumptive close. Energy dropped a bit when caller didn't want to sign up.</t>
  </si>
  <si>
    <t>Kylie</t>
  </si>
  <si>
    <t>Greeting too fast and hard to understand, didn't ask how she could help. Asked name for profile but didn't use it. Did engage while loading things. Personable manner. Good explanations of roadside and what it covers. Bit dial-a-quotey aside from the roadside info.</t>
  </si>
  <si>
    <t>PK</t>
  </si>
  <si>
    <t>Asked name after confirming she hasn't already done a quote on any of their platforms - didn't use it, asked the rest of personal details to create a profile without explaining what he was doing. Dial-a-quote but friendly manner. Assumptive close. Explained how to sign up if she'd like to.</t>
  </si>
  <si>
    <t>Tahlia</t>
  </si>
  <si>
    <t>Bright tone and manner, good energy for the statement of intent. Bridge was also done well - would set up a profile then get the quote, gave timeframes. Caller noted the different comprehensive options were a bit confusing. Needed to check for questions, particularly for someone new (she didn't uncover this).</t>
  </si>
  <si>
    <t>Catherine</t>
  </si>
  <si>
    <t xml:space="preserve">Asked name in greeting before asking how she could help, but didn't use it. Weird first question - 'we need to create a profile for you first, so are you married or unmarried?'. Transactional style though tone was bright. </t>
  </si>
  <si>
    <t>Heaven</t>
  </si>
  <si>
    <t xml:space="preserve">Used name up front, attempted a statement of intent but a bit wordy and blurred in with the rest of her opening, so wasn't all that effective. Good open questions around what's important to the caller before going into the quote. Warm engaging manner.  Asked if there was any other insurance products she could help with rather than any further questions etc. </t>
  </si>
  <si>
    <t>Emma</t>
  </si>
  <si>
    <t>Asked name in greeting, did use it. Initially a bit abrupt in style. Dial-a-quote. There was a system mess up which she addressed pretty well. Actually caused her to explain things and give some useful info. Not much structure to the close.</t>
  </si>
  <si>
    <t>Carina</t>
  </si>
  <si>
    <t>Restated &amp; confirmed before asking name. Confirmed spelling and did use it. Bright tone but dial-a-quote process. Bit hard to understand in places - accent.</t>
  </si>
  <si>
    <t>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</si>
</sst>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m:ss"/>
    <numFmt numFmtId="167" formatCode="0.000"/>
  </numFmts>
  <fonts count="55"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1"/>
      <color rgb="FF000000"/>
      <name val="Calibri"/>
      <family val="2"/>
      <scheme val="minor"/>
    </font>
    <font>
      <b/>
      <sz val="11"/>
      <color theme="1"/>
      <name val="Calibri"/>
      <family val="2"/>
      <scheme val="minor"/>
    </font>
    <font>
      <i/>
      <sz val="9"/>
      <color theme="1"/>
      <name val="Calibri"/>
      <family val="2"/>
      <scheme val="minor"/>
    </font>
    <font>
      <b/>
      <i/>
      <sz val="9"/>
      <color theme="1"/>
      <name val="Calibri"/>
      <family val="2"/>
      <scheme val="minor"/>
    </font>
    <font>
      <sz val="11"/>
      <color rgb="FF000000"/>
      <name val="Calibri"/>
      <family val="2"/>
      <scheme val="minor"/>
    </font>
    <font>
      <i/>
      <sz val="8"/>
      <color theme="0" tint="-0.499984740745262"/>
      <name val="Calibri"/>
      <family val="2"/>
      <scheme val="minor"/>
    </font>
    <font>
      <sz val="11"/>
      <name val="Calibri"/>
      <family val="2"/>
      <scheme val="minor"/>
    </font>
    <font>
      <b/>
      <sz val="16"/>
      <color theme="0"/>
      <name val="Calibri"/>
      <family val="2"/>
      <scheme val="minor"/>
    </font>
    <font>
      <b/>
      <sz val="14"/>
      <color theme="1"/>
      <name val="Calibri"/>
      <family val="2"/>
      <scheme val="minor"/>
    </font>
    <font>
      <sz val="14"/>
      <color rgb="FF000000"/>
      <name val="Source Sans Pro"/>
      <family val="2"/>
    </font>
    <font>
      <sz val="8"/>
      <name val="Calibri"/>
      <family val="2"/>
      <scheme val="minor"/>
    </font>
    <font>
      <b/>
      <sz val="14"/>
      <color theme="0"/>
      <name val="Calibri"/>
      <family val="2"/>
      <scheme val="minor"/>
    </font>
    <font>
      <b/>
      <sz val="14"/>
      <color rgb="FFFFFFFF"/>
      <name val="Source Sans Pro"/>
      <family val="2"/>
    </font>
    <font>
      <b/>
      <sz val="14"/>
      <color theme="1"/>
      <name val="Source Sans Pro"/>
      <family val="2"/>
    </font>
    <font>
      <b/>
      <sz val="16"/>
      <color theme="1"/>
      <name val="Calibri"/>
      <family val="2"/>
      <scheme val="minor"/>
    </font>
    <font>
      <sz val="11"/>
      <color theme="0"/>
      <name val="Calibri"/>
      <family val="2"/>
      <scheme val="minor"/>
    </font>
    <font>
      <b/>
      <sz val="12"/>
      <color rgb="FF000000"/>
      <name val="Calibri"/>
      <family val="2"/>
      <scheme val="minor"/>
    </font>
    <font>
      <b/>
      <sz val="20"/>
      <color theme="0"/>
      <name val="Calibri"/>
      <family val="2"/>
      <scheme val="minor"/>
    </font>
    <font>
      <b/>
      <sz val="10"/>
      <color theme="1"/>
      <name val="Calibri"/>
      <family val="2"/>
      <scheme val="minor"/>
    </font>
    <font>
      <sz val="10"/>
      <color theme="1"/>
      <name val="Calibri"/>
      <family val="2"/>
      <scheme val="minor"/>
    </font>
    <font>
      <sz val="12"/>
      <color theme="1" tint="0.499984740745262"/>
      <name val="Calibri"/>
      <family val="2"/>
      <scheme val="minor"/>
    </font>
    <font>
      <sz val="10"/>
      <color theme="1" tint="0.499984740745262"/>
      <name val="Calibri"/>
      <family val="2"/>
      <scheme val="minor"/>
    </font>
    <font>
      <b/>
      <sz val="12"/>
      <color theme="0"/>
      <name val="Calibri"/>
      <family val="2"/>
      <scheme val="minor"/>
    </font>
    <font>
      <b/>
      <sz val="12"/>
      <color theme="9" tint="-0.499984740745262"/>
      <name val="Calibri"/>
      <family val="2"/>
      <scheme val="minor"/>
    </font>
    <font>
      <i/>
      <sz val="9"/>
      <color rgb="FF000000"/>
      <name val="Calibri"/>
      <family val="2"/>
      <scheme val="minor"/>
    </font>
    <font>
      <sz val="10"/>
      <color rgb="FF000000"/>
      <name val="Calibri"/>
      <family val="2"/>
      <scheme val="minor"/>
    </font>
    <font>
      <sz val="10"/>
      <color theme="0"/>
      <name val="Calibri"/>
      <family val="2"/>
      <scheme val="minor"/>
    </font>
    <font>
      <b/>
      <sz val="20"/>
      <color rgb="FF000000"/>
      <name val="Calibri"/>
      <family val="2"/>
      <scheme val="minor"/>
    </font>
    <font>
      <b/>
      <sz val="18"/>
      <color rgb="FF000000"/>
      <name val="Calibri"/>
      <family val="2"/>
      <scheme val="minor"/>
    </font>
    <font>
      <sz val="12"/>
      <color rgb="FF000000"/>
      <name val="Calibri"/>
      <family val="2"/>
      <scheme val="minor"/>
    </font>
    <font>
      <b/>
      <sz val="24"/>
      <color theme="0"/>
      <name val="Calibri"/>
      <family val="2"/>
      <scheme val="minor"/>
    </font>
    <font>
      <sz val="12"/>
      <color theme="0"/>
      <name val="Calibri"/>
      <family val="2"/>
      <scheme val="minor"/>
    </font>
    <font>
      <b/>
      <sz val="22"/>
      <color theme="1"/>
      <name val="Calibri"/>
      <family val="2"/>
      <scheme val="minor"/>
    </font>
    <font>
      <sz val="16"/>
      <color theme="1"/>
      <name val="Calibri"/>
      <family val="2"/>
      <scheme val="minor"/>
    </font>
    <font>
      <b/>
      <u/>
      <sz val="14"/>
      <color theme="0"/>
      <name val="Calibri"/>
      <family val="2"/>
      <scheme val="minor"/>
    </font>
    <font>
      <b/>
      <sz val="10"/>
      <color theme="0"/>
      <name val="Calibri"/>
      <family val="2"/>
      <scheme val="minor"/>
    </font>
    <font>
      <b/>
      <sz val="16"/>
      <color rgb="FF000000"/>
      <name val="Calibri (Body)"/>
    </font>
    <font>
      <b/>
      <sz val="16"/>
      <color theme="1"/>
      <name val="Calibri (Body)"/>
    </font>
    <font>
      <b/>
      <sz val="11"/>
      <color theme="0"/>
      <name val="Calibri"/>
      <family val="2"/>
      <scheme val="minor"/>
    </font>
    <font>
      <b/>
      <sz val="20"/>
      <color theme="1"/>
      <name val="Calibri"/>
      <family val="2"/>
      <scheme val="minor"/>
    </font>
    <font>
      <b/>
      <sz val="9"/>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i/>
      <sz val="10"/>
      <color theme="1"/>
      <name val="Calibri"/>
      <family val="2"/>
      <scheme val="minor"/>
    </font>
  </fonts>
  <fills count="4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C00000"/>
        <bgColor rgb="FF000000"/>
      </patternFill>
    </fill>
    <fill>
      <patternFill patternType="solid">
        <fgColor rgb="FFD9EFF2"/>
        <bgColor rgb="FFD9EFF2"/>
      </patternFill>
    </fill>
    <fill>
      <patternFill patternType="solid">
        <fgColor theme="9"/>
        <bgColor rgb="FF000000"/>
      </patternFill>
    </fill>
    <fill>
      <patternFill patternType="solid">
        <fgColor theme="5"/>
        <bgColor indexed="64"/>
      </patternFill>
    </fill>
    <fill>
      <patternFill patternType="solid">
        <fgColor theme="5"/>
        <bgColor rgb="FF000000"/>
      </patternFill>
    </fill>
    <fill>
      <patternFill patternType="solid">
        <fgColor theme="4" tint="0.79998168889431442"/>
        <bgColor indexed="64"/>
      </patternFill>
    </fill>
    <fill>
      <patternFill patternType="solid">
        <fgColor theme="8" tint="0.79998168889431442"/>
        <bgColor indexed="64"/>
      </patternFill>
    </fill>
    <fill>
      <patternFill patternType="solid">
        <fgColor rgb="FF00B0F0"/>
        <bgColor rgb="FF000000"/>
      </patternFill>
    </fill>
    <fill>
      <patternFill patternType="solid">
        <fgColor rgb="FFFFFF00"/>
        <bgColor rgb="FF000000"/>
      </patternFill>
    </fill>
    <fill>
      <patternFill patternType="solid">
        <fgColor theme="9" tint="-0.49998474074526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39997558519241921"/>
        <bgColor rgb="FF000000"/>
      </patternFill>
    </fill>
    <fill>
      <patternFill patternType="solid">
        <fgColor theme="4" tint="0.79998168889431442"/>
        <bgColor rgb="FF000000"/>
      </patternFill>
    </fill>
    <fill>
      <patternFill patternType="solid">
        <fgColor theme="6" tint="0.79998168889431442"/>
        <bgColor indexed="64"/>
      </patternFill>
    </fill>
    <fill>
      <patternFill patternType="solid">
        <fgColor theme="5" tint="0.59999389629810485"/>
        <bgColor indexed="64"/>
      </patternFill>
    </fill>
    <fill>
      <patternFill patternType="solid">
        <fgColor rgb="FFF2F2F2"/>
        <bgColor rgb="FF000000"/>
      </patternFill>
    </fill>
    <fill>
      <patternFill patternType="solid">
        <fgColor rgb="FFCEC6F1"/>
        <bgColor indexed="64"/>
      </patternFill>
    </fill>
    <fill>
      <patternFill patternType="solid">
        <fgColor theme="1"/>
        <bgColor indexed="64"/>
      </patternFill>
    </fill>
    <fill>
      <patternFill patternType="solid">
        <fgColor rgb="FF7030A0"/>
        <bgColor indexed="64"/>
      </patternFill>
    </fill>
    <fill>
      <patternFill patternType="solid">
        <fgColor theme="0" tint="-0.14999847407452621"/>
        <bgColor indexed="64"/>
      </patternFill>
    </fill>
    <fill>
      <patternFill patternType="solid">
        <fgColor theme="3"/>
        <bgColor indexed="64"/>
      </patternFill>
    </fill>
    <fill>
      <patternFill patternType="solid">
        <fgColor theme="7"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F2CC"/>
        <bgColor rgb="FF000000"/>
      </patternFill>
    </fill>
    <fill>
      <patternFill patternType="solid">
        <fgColor theme="9"/>
        <bgColor indexed="64"/>
      </patternFill>
    </fill>
    <fill>
      <patternFill patternType="solid">
        <fgColor theme="1" tint="0.499984740745262"/>
        <bgColor indexed="64"/>
      </patternFill>
    </fill>
    <fill>
      <patternFill patternType="solid">
        <fgColor rgb="FFFF0000"/>
        <bgColor indexed="64"/>
      </patternFill>
    </fill>
    <fill>
      <patternFill patternType="solid">
        <fgColor rgb="FFF2CEEF"/>
        <bgColor indexed="64"/>
      </patternFill>
    </fill>
    <fill>
      <patternFill patternType="solid">
        <fgColor rgb="FFCAEDFB"/>
        <bgColor indexed="64"/>
      </patternFill>
    </fill>
    <fill>
      <patternFill patternType="solid">
        <fgColor rgb="FFFBE2D5"/>
        <bgColor indexed="64"/>
      </patternFill>
    </fill>
    <fill>
      <patternFill patternType="solid">
        <fgColor rgb="FFE3F3D4"/>
        <bgColor indexed="64"/>
      </patternFill>
    </fill>
  </fills>
  <borders count="93">
    <border>
      <left/>
      <right/>
      <top/>
      <bottom/>
      <diagonal/>
    </border>
    <border>
      <left style="thin">
        <color auto="1"/>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8DCED8"/>
      </left>
      <right/>
      <top style="thin">
        <color rgb="FF8DCED8"/>
      </top>
      <bottom style="thin">
        <color rgb="FF8DCED8"/>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theme="0" tint="-0.249977111117893"/>
      </right>
      <top style="thin">
        <color theme="0" tint="-0.249977111117893"/>
      </top>
      <bottom style="thin">
        <color theme="0" tint="-0.249977111117893"/>
      </bottom>
      <diagonal/>
    </border>
    <border>
      <left/>
      <right style="thin">
        <color auto="1"/>
      </right>
      <top/>
      <bottom/>
      <diagonal/>
    </border>
    <border>
      <left/>
      <right/>
      <top/>
      <bottom style="thin">
        <color theme="0" tint="-0.249977111117893"/>
      </bottom>
      <diagonal/>
    </border>
    <border>
      <left/>
      <right style="thin">
        <color auto="1"/>
      </right>
      <top/>
      <bottom style="thin">
        <color theme="0" tint="-0.249977111117893"/>
      </bottom>
      <diagonal/>
    </border>
    <border>
      <left style="thin">
        <color theme="9" tint="-0.499984740745262"/>
      </left>
      <right/>
      <top style="thin">
        <color theme="9" tint="-0.499984740745262"/>
      </top>
      <bottom/>
      <diagonal/>
    </border>
    <border>
      <left/>
      <right style="thin">
        <color theme="9" tint="-0.499984740745262"/>
      </right>
      <top style="thin">
        <color theme="9" tint="-0.499984740745262"/>
      </top>
      <bottom/>
      <diagonal/>
    </border>
    <border>
      <left style="thin">
        <color theme="9" tint="-0.499984740745262"/>
      </left>
      <right/>
      <top/>
      <bottom/>
      <diagonal/>
    </border>
    <border>
      <left style="thin">
        <color auto="1"/>
      </left>
      <right style="thin">
        <color theme="9" tint="-0.499984740745262"/>
      </right>
      <top/>
      <bottom/>
      <diagonal/>
    </border>
    <border>
      <left style="thin">
        <color theme="9" tint="-0.499984740745262"/>
      </left>
      <right/>
      <top/>
      <bottom style="thin">
        <color theme="9" tint="-0.499984740745262"/>
      </bottom>
      <diagonal/>
    </border>
    <border>
      <left style="thin">
        <color auto="1"/>
      </left>
      <right style="thin">
        <color theme="9" tint="-0.499984740745262"/>
      </right>
      <top/>
      <bottom style="thin">
        <color theme="9" tint="-0.499984740745262"/>
      </bottom>
      <diagonal/>
    </border>
    <border>
      <left style="thin">
        <color theme="0" tint="-0.249977111117893"/>
      </left>
      <right/>
      <top style="thin">
        <color theme="0" tint="-0.249977111117893"/>
      </top>
      <bottom style="thin">
        <color theme="0"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theme="1"/>
      </top>
      <bottom style="medium">
        <color theme="1"/>
      </bottom>
      <diagonal/>
    </border>
    <border>
      <left style="medium">
        <color indexed="64"/>
      </left>
      <right style="medium">
        <color indexed="64"/>
      </right>
      <top style="medium">
        <color theme="1"/>
      </top>
      <bottom style="medium">
        <color theme="1"/>
      </bottom>
      <diagonal/>
    </border>
    <border>
      <left style="medium">
        <color indexed="64"/>
      </left>
      <right style="medium">
        <color theme="1"/>
      </right>
      <top style="medium">
        <color theme="1"/>
      </top>
      <bottom style="medium">
        <color theme="1"/>
      </bottom>
      <diagonal/>
    </border>
    <border>
      <left style="medium">
        <color theme="1"/>
      </left>
      <right style="medium">
        <color theme="1"/>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1"/>
      </left>
      <right style="medium">
        <color theme="1"/>
      </right>
      <top/>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rgb="FF000000"/>
      </left>
      <right/>
      <top/>
      <bottom style="thin">
        <color indexed="64"/>
      </bottom>
      <diagonal/>
    </border>
    <border>
      <left/>
      <right style="medium">
        <color indexed="64"/>
      </right>
      <top/>
      <bottom style="medium">
        <color theme="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theme="0"/>
      </right>
      <top style="medium">
        <color indexed="64"/>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bottom style="medium">
        <color theme="1"/>
      </bottom>
      <diagonal/>
    </border>
    <border>
      <left style="medium">
        <color indexed="64"/>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medium">
        <color theme="1"/>
      </left>
      <right style="medium">
        <color theme="1"/>
      </right>
      <top style="medium">
        <color theme="1"/>
      </top>
      <bottom style="medium">
        <color theme="1"/>
      </bottom>
      <diagonal/>
    </border>
    <border>
      <left style="medium">
        <color indexed="64"/>
      </left>
      <right style="thin">
        <color theme="0"/>
      </right>
      <top style="medium">
        <color theme="1"/>
      </top>
      <bottom style="medium">
        <color theme="1"/>
      </bottom>
      <diagonal/>
    </border>
    <border>
      <left/>
      <right style="thin">
        <color theme="0"/>
      </right>
      <top/>
      <bottom/>
      <diagonal/>
    </border>
    <border>
      <left style="thin">
        <color theme="0"/>
      </left>
      <right style="thin">
        <color theme="0"/>
      </right>
      <top/>
      <bottom/>
      <diagonal/>
    </border>
    <border>
      <left style="medium">
        <color indexed="64"/>
      </left>
      <right/>
      <top/>
      <bottom style="thin">
        <color indexed="64"/>
      </bottom>
      <diagonal/>
    </border>
    <border>
      <left/>
      <right style="medium">
        <color theme="1"/>
      </right>
      <top/>
      <bottom style="thin">
        <color indexed="64"/>
      </bottom>
      <diagonal/>
    </border>
    <border>
      <left style="thin">
        <color indexed="64"/>
      </left>
      <right style="medium">
        <color theme="1"/>
      </right>
      <top/>
      <bottom style="thin">
        <color indexed="64"/>
      </bottom>
      <diagonal/>
    </border>
    <border>
      <left/>
      <right/>
      <top/>
      <bottom style="thin">
        <color indexed="64"/>
      </bottom>
      <diagonal/>
    </border>
    <border>
      <left/>
      <right style="medium">
        <color theme="1"/>
      </right>
      <top/>
      <bottom/>
      <diagonal/>
    </border>
    <border>
      <left style="thin">
        <color indexed="64"/>
      </left>
      <right style="thin">
        <color indexed="64"/>
      </right>
      <top/>
      <bottom/>
      <diagonal/>
    </border>
    <border>
      <left/>
      <right style="medium">
        <color theme="1"/>
      </right>
      <top style="medium">
        <color indexed="64"/>
      </top>
      <bottom style="medium">
        <color theme="1"/>
      </bottom>
      <diagonal/>
    </border>
    <border>
      <left/>
      <right style="thin">
        <color indexed="64"/>
      </right>
      <top style="medium">
        <color theme="1"/>
      </top>
      <bottom style="medium">
        <color theme="1"/>
      </bottom>
      <diagonal/>
    </border>
    <border>
      <left style="thin">
        <color indexed="64"/>
      </left>
      <right style="thin">
        <color indexed="64"/>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medium">
        <color theme="1"/>
      </left>
      <right style="medium">
        <color theme="1"/>
      </right>
      <top style="medium">
        <color indexed="64"/>
      </top>
      <bottom style="medium">
        <color theme="1"/>
      </bottom>
      <diagonal/>
    </border>
    <border>
      <left/>
      <right style="thin">
        <color indexed="64"/>
      </right>
      <top style="medium">
        <color indexed="64"/>
      </top>
      <bottom style="medium">
        <color theme="1"/>
      </bottom>
      <diagonal/>
    </border>
    <border>
      <left style="thin">
        <color indexed="64"/>
      </left>
      <right style="thin">
        <color indexed="64"/>
      </right>
      <top style="medium">
        <color indexed="64"/>
      </top>
      <bottom style="medium">
        <color theme="1"/>
      </bottom>
      <diagonal/>
    </border>
    <border>
      <left style="thin">
        <color indexed="64"/>
      </left>
      <right style="medium">
        <color theme="1"/>
      </right>
      <top style="medium">
        <color indexed="64"/>
      </top>
      <bottom style="medium">
        <color theme="1"/>
      </bottom>
      <diagonal/>
    </border>
    <border>
      <left style="medium">
        <color theme="1"/>
      </left>
      <right style="thin">
        <color indexed="64"/>
      </right>
      <top style="medium">
        <color indexed="64"/>
      </top>
      <bottom style="medium">
        <color theme="1"/>
      </bottom>
      <diagonal/>
    </border>
    <border>
      <left style="thin">
        <color theme="0" tint="-0.249977111117893"/>
      </left>
      <right style="thin">
        <color theme="0" tint="-0.249977111117893"/>
      </right>
      <top style="thin">
        <color theme="0" tint="-0.249977111117893"/>
      </top>
      <bottom/>
      <diagonal/>
    </border>
    <border>
      <left style="thin">
        <color indexed="64"/>
      </left>
      <right style="thin">
        <color indexed="64"/>
      </right>
      <top style="thin">
        <color indexed="64"/>
      </top>
      <bottom/>
      <diagonal/>
    </border>
    <border>
      <left/>
      <right style="thin">
        <color theme="0" tint="-0.249977111117893"/>
      </right>
      <top style="thin">
        <color theme="0" tint="-0.249977111117893"/>
      </top>
      <bottom style="thin">
        <color theme="0" tint="-0.249977111117893"/>
      </bottom>
      <diagonal/>
    </border>
    <border>
      <left style="thin">
        <color indexed="64"/>
      </left>
      <right/>
      <top style="thin">
        <color indexed="64"/>
      </top>
      <bottom/>
      <diagonal/>
    </border>
    <border>
      <left/>
      <right style="thin">
        <color indexed="64"/>
      </right>
      <top style="thin">
        <color indexed="64"/>
      </top>
      <bottom/>
      <diagonal/>
    </border>
    <border>
      <left style="thin">
        <color theme="0" tint="-0.249977111117893"/>
      </left>
      <right style="thin">
        <color theme="0" tint="-0.249977111117893"/>
      </right>
      <top/>
      <bottom/>
      <diagonal/>
    </border>
    <border>
      <left style="medium">
        <color indexed="64"/>
      </left>
      <right style="medium">
        <color theme="1"/>
      </right>
      <top style="medium">
        <color indexed="64"/>
      </top>
      <bottom/>
      <diagonal/>
    </border>
    <border>
      <left style="medium">
        <color indexed="64"/>
      </left>
      <right style="medium">
        <color theme="1"/>
      </right>
      <top/>
      <bottom/>
      <diagonal/>
    </border>
    <border>
      <left style="medium">
        <color indexed="64"/>
      </left>
      <right style="medium">
        <color theme="1"/>
      </right>
      <top/>
      <bottom style="medium">
        <color theme="1"/>
      </bottom>
      <diagonal/>
    </border>
    <border>
      <left style="medium">
        <color indexed="64"/>
      </left>
      <right/>
      <top style="medium">
        <color indexed="64"/>
      </top>
      <bottom style="medium">
        <color theme="1"/>
      </bottom>
      <diagonal/>
    </border>
    <border>
      <left/>
      <right/>
      <top style="medium">
        <color indexed="64"/>
      </top>
      <bottom style="medium">
        <color theme="1"/>
      </bottom>
      <diagonal/>
    </border>
    <border>
      <left/>
      <right style="medium">
        <color indexed="64"/>
      </right>
      <top style="medium">
        <color indexed="64"/>
      </top>
      <bottom style="medium">
        <color theme="1"/>
      </bottom>
      <diagonal/>
    </border>
    <border>
      <left style="medium">
        <color theme="1"/>
      </left>
      <right/>
      <top style="medium">
        <color indexed="64"/>
      </top>
      <bottom style="medium">
        <color theme="1"/>
      </bottom>
      <diagonal/>
    </border>
    <border>
      <left style="medium">
        <color theme="1"/>
      </left>
      <right/>
      <top style="medium">
        <color indexed="64"/>
      </top>
      <bottom/>
      <diagonal/>
    </border>
    <border>
      <left style="medium">
        <color theme="1"/>
      </left>
      <right style="medium">
        <color indexed="64"/>
      </right>
      <top style="medium">
        <color theme="1"/>
      </top>
      <bottom/>
      <diagonal/>
    </border>
    <border>
      <left style="medium">
        <color theme="1"/>
      </left>
      <right style="medium">
        <color indexed="64"/>
      </right>
      <top/>
      <bottom/>
      <diagonal/>
    </border>
    <border>
      <left style="medium">
        <color theme="1"/>
      </left>
      <right style="medium">
        <color indexed="64"/>
      </right>
      <top/>
      <bottom style="medium">
        <color theme="1"/>
      </bottom>
      <diagonal/>
    </border>
    <border>
      <left style="thin">
        <color theme="0"/>
      </left>
      <right/>
      <top/>
      <bottom/>
      <diagonal/>
    </border>
    <border>
      <left style="medium">
        <color indexed="64"/>
      </left>
      <right style="thin">
        <color indexed="64"/>
      </right>
      <top style="medium">
        <color indexed="64"/>
      </top>
      <bottom style="medium">
        <color indexed="64"/>
      </bottom>
      <diagonal/>
    </border>
    <border>
      <left style="thin">
        <color theme="0" tint="-0.249977111117893"/>
      </left>
      <right style="thin">
        <color theme="0" tint="-0.249977111117893"/>
      </right>
      <top style="medium">
        <color indexed="64"/>
      </top>
      <bottom style="medium">
        <color indexed="64"/>
      </bottom>
      <diagonal/>
    </border>
  </borders>
  <cellStyleXfs count="3">
    <xf numFmtId="0" fontId="0" fillId="0" borderId="0"/>
    <xf numFmtId="9" fontId="8" fillId="0" borderId="0" applyFont="0" applyFill="0" applyBorder="0" applyAlignment="0" applyProtection="0"/>
    <xf numFmtId="0" fontId="35" fillId="0" borderId="0"/>
  </cellStyleXfs>
  <cellXfs count="349">
    <xf numFmtId="0" fontId="0" fillId="0" borderId="0" xfId="0"/>
    <xf numFmtId="9" fontId="13" fillId="3" borderId="1" xfId="0" applyNumberFormat="1" applyFont="1" applyFill="1" applyBorder="1" applyAlignment="1">
      <alignment horizontal="center" vertical="center"/>
    </xf>
    <xf numFmtId="0" fontId="14" fillId="4" borderId="0" xfId="0" applyFont="1" applyFill="1" applyAlignment="1">
      <alignment horizontal="right" vertical="center"/>
    </xf>
    <xf numFmtId="9" fontId="0" fillId="2" borderId="2" xfId="1" applyFont="1" applyFill="1" applyBorder="1" applyAlignment="1">
      <alignment horizontal="center" vertical="center"/>
    </xf>
    <xf numFmtId="0" fontId="12" fillId="0" borderId="0" xfId="0" applyFont="1"/>
    <xf numFmtId="0" fontId="16" fillId="4" borderId="0" xfId="0" applyFont="1" applyFill="1" applyAlignment="1">
      <alignment horizontal="right" vertical="center"/>
    </xf>
    <xf numFmtId="9" fontId="0" fillId="2" borderId="0" xfId="1" applyFont="1" applyFill="1" applyBorder="1" applyAlignment="1">
      <alignment horizontal="center" vertical="center"/>
    </xf>
    <xf numFmtId="9" fontId="19" fillId="6" borderId="3" xfId="0" applyNumberFormat="1" applyFont="1" applyFill="1" applyBorder="1" applyAlignment="1">
      <alignment horizontal="center"/>
    </xf>
    <xf numFmtId="0" fontId="19" fillId="6" borderId="4" xfId="0" applyFont="1" applyFill="1" applyBorder="1" applyAlignment="1">
      <alignment horizontal="center"/>
    </xf>
    <xf numFmtId="0" fontId="19" fillId="6" borderId="5" xfId="0" applyFont="1" applyFill="1" applyBorder="1" applyAlignment="1">
      <alignment horizontal="center"/>
    </xf>
    <xf numFmtId="9" fontId="13" fillId="0" borderId="1" xfId="0" applyNumberFormat="1" applyFont="1" applyBorder="1" applyAlignment="1">
      <alignment horizontal="center" vertical="center"/>
    </xf>
    <xf numFmtId="0" fontId="22" fillId="12" borderId="3" xfId="0" applyFont="1" applyFill="1" applyBorder="1" applyAlignment="1">
      <alignment horizontal="center" vertical="center"/>
    </xf>
    <xf numFmtId="0" fontId="23" fillId="13" borderId="3" xfId="0" applyFont="1" applyFill="1" applyBorder="1" applyAlignment="1">
      <alignment horizontal="center" vertical="center"/>
    </xf>
    <xf numFmtId="0" fontId="22" fillId="7" borderId="4" xfId="0" applyFont="1" applyFill="1" applyBorder="1" applyAlignment="1">
      <alignment horizontal="center" vertical="center"/>
    </xf>
    <xf numFmtId="0" fontId="22" fillId="9" borderId="5" xfId="0" applyFont="1" applyFill="1" applyBorder="1" applyAlignment="1">
      <alignment horizontal="center" vertical="center"/>
    </xf>
    <xf numFmtId="0" fontId="22" fillId="5" borderId="5" xfId="0" applyFont="1" applyFill="1" applyBorder="1" applyAlignment="1">
      <alignment horizontal="center" vertical="center"/>
    </xf>
    <xf numFmtId="0" fontId="25" fillId="14" borderId="7" xfId="0" applyFont="1" applyFill="1" applyBorder="1" applyAlignment="1">
      <alignment horizontal="center"/>
    </xf>
    <xf numFmtId="0" fontId="21" fillId="14" borderId="0" xfId="0" applyFont="1" applyFill="1" applyAlignment="1">
      <alignment horizontal="right" vertical="center"/>
    </xf>
    <xf numFmtId="9" fontId="0" fillId="2" borderId="8" xfId="1" applyFont="1" applyFill="1" applyBorder="1" applyAlignment="1">
      <alignment horizontal="right" vertical="center"/>
    </xf>
    <xf numFmtId="0" fontId="24" fillId="15" borderId="0" xfId="0" applyFont="1" applyFill="1" applyAlignment="1">
      <alignment vertical="center"/>
    </xf>
    <xf numFmtId="0" fontId="26" fillId="16" borderId="0" xfId="0" applyFont="1" applyFill="1" applyAlignment="1">
      <alignment horizontal="right" vertical="center"/>
    </xf>
    <xf numFmtId="9" fontId="9" fillId="17" borderId="1" xfId="0" applyNumberFormat="1" applyFont="1" applyFill="1" applyBorder="1" applyAlignment="1">
      <alignment horizontal="center" vertical="center"/>
    </xf>
    <xf numFmtId="0" fontId="27" fillId="14" borderId="6" xfId="0" applyFont="1" applyFill="1" applyBorder="1" applyAlignment="1">
      <alignment vertical="center"/>
    </xf>
    <xf numFmtId="9" fontId="29" fillId="11" borderId="1" xfId="0" applyNumberFormat="1" applyFont="1" applyFill="1" applyBorder="1" applyAlignment="1">
      <alignment horizontal="left" vertical="top" wrapText="1"/>
    </xf>
    <xf numFmtId="1" fontId="18" fillId="15" borderId="2" xfId="1" applyNumberFormat="1" applyFont="1" applyFill="1" applyBorder="1" applyAlignment="1">
      <alignment horizontal="center" vertical="center"/>
    </xf>
    <xf numFmtId="0" fontId="26" fillId="0" borderId="0" xfId="0" applyFont="1" applyAlignment="1">
      <alignment vertical="center"/>
    </xf>
    <xf numFmtId="1" fontId="12" fillId="3" borderId="2" xfId="1" applyNumberFormat="1" applyFont="1" applyFill="1" applyBorder="1" applyAlignment="1">
      <alignment horizontal="center" vertical="center"/>
    </xf>
    <xf numFmtId="1" fontId="15" fillId="3" borderId="0" xfId="0" applyNumberFormat="1" applyFont="1" applyFill="1" applyAlignment="1">
      <alignment horizontal="center" vertical="center"/>
    </xf>
    <xf numFmtId="9" fontId="28" fillId="18" borderId="1" xfId="0" applyNumberFormat="1" applyFont="1" applyFill="1" applyBorder="1" applyAlignment="1">
      <alignment horizontal="center" vertical="center"/>
    </xf>
    <xf numFmtId="9" fontId="28" fillId="18" borderId="1" xfId="1" applyFont="1" applyFill="1" applyBorder="1" applyAlignment="1">
      <alignment horizontal="center" vertical="center"/>
    </xf>
    <xf numFmtId="9" fontId="9" fillId="10" borderId="1" xfId="0" applyNumberFormat="1" applyFont="1" applyFill="1" applyBorder="1" applyAlignment="1">
      <alignment horizontal="center" vertical="center"/>
    </xf>
    <xf numFmtId="17" fontId="18" fillId="11" borderId="0" xfId="0" applyNumberFormat="1" applyFont="1" applyFill="1" applyAlignment="1">
      <alignment horizontal="center" vertical="center"/>
    </xf>
    <xf numFmtId="17" fontId="18" fillId="0" borderId="0" xfId="0" applyNumberFormat="1" applyFont="1" applyAlignment="1">
      <alignment horizontal="left" vertical="center"/>
    </xf>
    <xf numFmtId="9" fontId="0" fillId="3" borderId="8" xfId="1" applyFont="1" applyFill="1" applyBorder="1" applyAlignment="1">
      <alignment horizontal="right" vertical="center"/>
    </xf>
    <xf numFmtId="165" fontId="8" fillId="2" borderId="2" xfId="1" applyNumberFormat="1" applyFont="1" applyFill="1" applyBorder="1" applyAlignment="1">
      <alignment horizontal="center" vertical="center"/>
    </xf>
    <xf numFmtId="0" fontId="11" fillId="21" borderId="0" xfId="0" applyFont="1" applyFill="1" applyAlignment="1">
      <alignment horizontal="center" vertical="center"/>
    </xf>
    <xf numFmtId="0" fontId="26" fillId="20" borderId="11" xfId="0" applyFont="1" applyFill="1" applyBorder="1" applyAlignment="1">
      <alignment horizontal="right" vertical="center"/>
    </xf>
    <xf numFmtId="164" fontId="9" fillId="17" borderId="1" xfId="0" applyNumberFormat="1" applyFont="1" applyFill="1" applyBorder="1" applyAlignment="1">
      <alignment horizontal="center" vertical="center"/>
    </xf>
    <xf numFmtId="164" fontId="17" fillId="8" borderId="0" xfId="0" applyNumberFormat="1" applyFont="1" applyFill="1" applyAlignment="1">
      <alignment horizontal="center" vertical="center"/>
    </xf>
    <xf numFmtId="9" fontId="0" fillId="0" borderId="0" xfId="0" applyNumberFormat="1"/>
    <xf numFmtId="9" fontId="0" fillId="3" borderId="10" xfId="1" applyFont="1" applyFill="1" applyBorder="1" applyAlignment="1">
      <alignment horizontal="right" vertical="center"/>
    </xf>
    <xf numFmtId="9" fontId="0" fillId="2" borderId="10" xfId="1" applyFont="1" applyFill="1" applyBorder="1" applyAlignment="1">
      <alignment horizontal="center" vertical="center"/>
    </xf>
    <xf numFmtId="0" fontId="32" fillId="5" borderId="0" xfId="0" applyFont="1" applyFill="1" applyAlignment="1">
      <alignment horizontal="right" vertical="center"/>
    </xf>
    <xf numFmtId="164" fontId="9" fillId="0" borderId="1" xfId="0" applyNumberFormat="1" applyFont="1" applyBorder="1" applyAlignment="1">
      <alignment horizontal="center" vertical="center"/>
    </xf>
    <xf numFmtId="9" fontId="9" fillId="22" borderId="1" xfId="0" applyNumberFormat="1" applyFont="1" applyFill="1" applyBorder="1" applyAlignment="1">
      <alignment horizontal="center" vertical="center"/>
    </xf>
    <xf numFmtId="9" fontId="0" fillId="22" borderId="8" xfId="1" applyFont="1" applyFill="1" applyBorder="1" applyAlignment="1">
      <alignment horizontal="right" vertical="center"/>
    </xf>
    <xf numFmtId="0" fontId="31" fillId="0" borderId="0" xfId="0" applyFont="1" applyAlignment="1">
      <alignment horizontal="center" vertical="center"/>
    </xf>
    <xf numFmtId="1" fontId="30" fillId="0" borderId="2" xfId="1" applyNumberFormat="1" applyFont="1" applyFill="1" applyBorder="1" applyAlignment="1">
      <alignment horizontal="center" vertical="center"/>
    </xf>
    <xf numFmtId="9" fontId="7" fillId="2" borderId="2" xfId="1" applyFont="1" applyFill="1" applyBorder="1" applyAlignment="1">
      <alignment horizontal="center" vertical="center"/>
    </xf>
    <xf numFmtId="0" fontId="0" fillId="0" borderId="0" xfId="0" applyAlignment="1">
      <alignment horizontal="center"/>
    </xf>
    <xf numFmtId="164" fontId="29" fillId="0" borderId="0" xfId="1" applyNumberFormat="1" applyFont="1" applyAlignment="1">
      <alignment horizontal="center" vertical="center"/>
    </xf>
    <xf numFmtId="0" fontId="21" fillId="14" borderId="12" xfId="0" applyFont="1" applyFill="1" applyBorder="1" applyAlignment="1">
      <alignment horizontal="center" vertical="center"/>
    </xf>
    <xf numFmtId="164" fontId="33" fillId="0" borderId="13" xfId="0" applyNumberFormat="1" applyFont="1" applyBorder="1" applyAlignment="1">
      <alignment horizontal="center" vertical="center"/>
    </xf>
    <xf numFmtId="164" fontId="9" fillId="15" borderId="14" xfId="0" applyNumberFormat="1" applyFont="1" applyFill="1" applyBorder="1" applyAlignment="1">
      <alignment horizontal="center" vertical="center"/>
    </xf>
    <xf numFmtId="164" fontId="9" fillId="18" borderId="15" xfId="0" applyNumberFormat="1" applyFont="1" applyFill="1" applyBorder="1" applyAlignment="1">
      <alignment horizontal="center" vertical="center"/>
    </xf>
    <xf numFmtId="164" fontId="9" fillId="15" borderId="16" xfId="0" applyNumberFormat="1" applyFont="1" applyFill="1" applyBorder="1" applyAlignment="1">
      <alignment horizontal="center" vertical="center"/>
    </xf>
    <xf numFmtId="164" fontId="9" fillId="18" borderId="17" xfId="0" applyNumberFormat="1" applyFont="1" applyFill="1" applyBorder="1" applyAlignment="1">
      <alignment horizontal="center" vertical="center"/>
    </xf>
    <xf numFmtId="9" fontId="8" fillId="11" borderId="18" xfId="1" applyFont="1" applyFill="1" applyBorder="1" applyAlignment="1">
      <alignment horizontal="right" vertical="center"/>
    </xf>
    <xf numFmtId="164" fontId="29" fillId="11" borderId="2" xfId="1" applyNumberFormat="1" applyFont="1" applyFill="1" applyBorder="1" applyAlignment="1">
      <alignment horizontal="center" vertical="center"/>
    </xf>
    <xf numFmtId="0" fontId="29" fillId="0" borderId="0" xfId="0" applyFont="1" applyAlignment="1">
      <alignment horizontal="right"/>
    </xf>
    <xf numFmtId="164" fontId="29" fillId="11" borderId="0" xfId="1" applyNumberFormat="1" applyFont="1" applyFill="1" applyAlignment="1">
      <alignment horizontal="center" vertical="center"/>
    </xf>
    <xf numFmtId="9" fontId="34" fillId="23" borderId="1" xfId="0" applyNumberFormat="1" applyFont="1" applyFill="1" applyBorder="1" applyAlignment="1">
      <alignment horizontal="center" vertical="center"/>
    </xf>
    <xf numFmtId="1" fontId="12" fillId="0" borderId="0" xfId="1" applyNumberFormat="1" applyFont="1" applyFill="1" applyBorder="1" applyAlignment="1">
      <alignment horizontal="center" vertical="center"/>
    </xf>
    <xf numFmtId="1" fontId="12" fillId="0" borderId="0" xfId="0" applyNumberFormat="1" applyFont="1" applyAlignment="1">
      <alignment horizontal="center" vertical="center"/>
    </xf>
    <xf numFmtId="0" fontId="36" fillId="2" borderId="0" xfId="2" applyFont="1" applyFill="1" applyAlignment="1">
      <alignment horizontal="center" wrapText="1"/>
    </xf>
    <xf numFmtId="0" fontId="36" fillId="2" borderId="0" xfId="2" applyFont="1" applyFill="1" applyAlignment="1">
      <alignment wrapText="1"/>
    </xf>
    <xf numFmtId="0" fontId="37" fillId="25" borderId="21" xfId="2" applyFont="1" applyFill="1" applyBorder="1" applyAlignment="1">
      <alignment horizontal="center" vertical="center" wrapText="1"/>
    </xf>
    <xf numFmtId="0" fontId="38" fillId="25" borderId="0" xfId="2" applyFont="1" applyFill="1" applyAlignment="1">
      <alignment horizontal="center" vertical="center" wrapText="1"/>
    </xf>
    <xf numFmtId="49" fontId="39" fillId="3" borderId="24" xfId="1" applyNumberFormat="1" applyFont="1" applyFill="1" applyBorder="1" applyAlignment="1">
      <alignment horizontal="center" vertical="center" wrapText="1"/>
    </xf>
    <xf numFmtId="49" fontId="39" fillId="25" borderId="25" xfId="1" applyNumberFormat="1" applyFont="1" applyFill="1" applyBorder="1" applyAlignment="1">
      <alignment horizontal="center" vertical="center" wrapText="1"/>
    </xf>
    <xf numFmtId="164" fontId="29" fillId="0" borderId="28" xfId="2" applyNumberFormat="1" applyFont="1" applyBorder="1" applyAlignment="1">
      <alignment horizontal="center" vertical="center"/>
    </xf>
    <xf numFmtId="164" fontId="29" fillId="0" borderId="29" xfId="2" applyNumberFormat="1" applyFont="1" applyBorder="1" applyAlignment="1">
      <alignment horizontal="center" vertical="center"/>
    </xf>
    <xf numFmtId="164" fontId="35" fillId="25" borderId="29" xfId="2" applyNumberFormat="1" applyFill="1" applyBorder="1" applyAlignment="1">
      <alignment wrapText="1"/>
    </xf>
    <xf numFmtId="164" fontId="35" fillId="25" borderId="29" xfId="2" applyNumberFormat="1" applyFill="1" applyBorder="1" applyAlignment="1">
      <alignment horizontal="center" wrapText="1"/>
    </xf>
    <xf numFmtId="0" fontId="35" fillId="0" borderId="0" xfId="2" applyAlignment="1">
      <alignment horizontal="center" wrapText="1"/>
    </xf>
    <xf numFmtId="0" fontId="35" fillId="0" borderId="0" xfId="2" applyAlignment="1">
      <alignment wrapText="1"/>
    </xf>
    <xf numFmtId="0" fontId="36" fillId="2" borderId="0" xfId="2" applyFont="1" applyFill="1"/>
    <xf numFmtId="0" fontId="35" fillId="0" borderId="0" xfId="2"/>
    <xf numFmtId="0" fontId="36" fillId="2" borderId="0" xfId="2" applyFont="1" applyFill="1" applyAlignment="1">
      <alignment horizontal="center" vertical="center" wrapText="1"/>
    </xf>
    <xf numFmtId="0" fontId="35" fillId="0" borderId="0" xfId="2" applyAlignment="1">
      <alignment horizontal="center" vertical="center" wrapText="1"/>
    </xf>
    <xf numFmtId="0" fontId="29" fillId="2" borderId="0" xfId="2" applyFont="1" applyFill="1" applyAlignment="1">
      <alignment horizontal="center" wrapText="1"/>
    </xf>
    <xf numFmtId="164" fontId="35" fillId="0" borderId="28" xfId="2" applyNumberFormat="1" applyBorder="1" applyAlignment="1">
      <alignment horizontal="center" vertical="center" wrapText="1"/>
    </xf>
    <xf numFmtId="164" fontId="35" fillId="0" borderId="29" xfId="2" applyNumberFormat="1" applyBorder="1" applyAlignment="1">
      <alignment horizontal="center" vertical="center" wrapText="1"/>
    </xf>
    <xf numFmtId="164" fontId="35" fillId="0" borderId="30" xfId="2" applyNumberFormat="1" applyBorder="1" applyAlignment="1">
      <alignment horizontal="center" vertical="center" wrapText="1"/>
    </xf>
    <xf numFmtId="164" fontId="26" fillId="0" borderId="29" xfId="2" applyNumberFormat="1" applyFont="1" applyBorder="1" applyAlignment="1">
      <alignment horizontal="center" vertical="center" wrapText="1"/>
    </xf>
    <xf numFmtId="165" fontId="35" fillId="0" borderId="29" xfId="2" applyNumberFormat="1" applyBorder="1" applyAlignment="1">
      <alignment horizontal="center" vertical="center" wrapText="1"/>
    </xf>
    <xf numFmtId="49" fontId="0" fillId="3" borderId="8" xfId="1" applyNumberFormat="1" applyFont="1" applyFill="1" applyBorder="1" applyAlignment="1">
      <alignment horizontal="right" vertical="center"/>
    </xf>
    <xf numFmtId="0" fontId="11" fillId="26" borderId="0" xfId="0" applyFont="1" applyFill="1" applyAlignment="1">
      <alignment horizontal="center" vertical="center"/>
    </xf>
    <xf numFmtId="0" fontId="43" fillId="27" borderId="41" xfId="0" applyFont="1" applyFill="1" applyBorder="1" applyAlignment="1">
      <alignment vertical="center"/>
    </xf>
    <xf numFmtId="164" fontId="18" fillId="27" borderId="41" xfId="0" applyNumberFormat="1" applyFont="1" applyFill="1" applyBorder="1" applyAlignment="1">
      <alignment horizontal="center" vertical="center"/>
    </xf>
    <xf numFmtId="0" fontId="29" fillId="0" borderId="0" xfId="0" applyFont="1" applyAlignment="1">
      <alignment horizontal="center" vertical="center"/>
    </xf>
    <xf numFmtId="0" fontId="9" fillId="15" borderId="41" xfId="0" applyFont="1" applyFill="1" applyBorder="1" applyAlignment="1">
      <alignment horizontal="right" vertical="center"/>
    </xf>
    <xf numFmtId="164" fontId="9" fillId="15" borderId="41" xfId="1" applyNumberFormat="1" applyFont="1" applyFill="1" applyBorder="1" applyAlignment="1">
      <alignment horizontal="center" vertical="center"/>
    </xf>
    <xf numFmtId="9" fontId="29" fillId="31" borderId="41" xfId="0" applyNumberFormat="1" applyFont="1" applyFill="1" applyBorder="1" applyAlignment="1">
      <alignment horizontal="center" vertical="center"/>
    </xf>
    <xf numFmtId="164" fontId="9" fillId="3" borderId="41" xfId="0" applyNumberFormat="1" applyFont="1" applyFill="1" applyBorder="1" applyAlignment="1">
      <alignment horizontal="center"/>
    </xf>
    <xf numFmtId="0" fontId="32" fillId="14" borderId="41" xfId="0" applyFont="1" applyFill="1" applyBorder="1" applyAlignment="1">
      <alignment horizontal="right" vertical="center"/>
    </xf>
    <xf numFmtId="164" fontId="32" fillId="14" borderId="41" xfId="1" applyNumberFormat="1" applyFont="1" applyFill="1" applyBorder="1" applyAlignment="1">
      <alignment horizontal="center" vertical="center"/>
    </xf>
    <xf numFmtId="164" fontId="9" fillId="15" borderId="41" xfId="0" applyNumberFormat="1" applyFont="1" applyFill="1" applyBorder="1" applyAlignment="1">
      <alignment horizontal="center"/>
    </xf>
    <xf numFmtId="164" fontId="32" fillId="14" borderId="41" xfId="0" applyNumberFormat="1" applyFont="1" applyFill="1" applyBorder="1" applyAlignment="1">
      <alignment horizontal="center"/>
    </xf>
    <xf numFmtId="0" fontId="0" fillId="10" borderId="41" xfId="0" applyFill="1" applyBorder="1" applyAlignment="1">
      <alignment horizontal="right" vertical="center"/>
    </xf>
    <xf numFmtId="164" fontId="0" fillId="11" borderId="41" xfId="0" applyNumberFormat="1" applyFill="1" applyBorder="1" applyAlignment="1">
      <alignment horizontal="center"/>
    </xf>
    <xf numFmtId="0" fontId="9" fillId="31" borderId="41" xfId="0" applyFont="1" applyFill="1" applyBorder="1" applyAlignment="1">
      <alignment horizontal="right"/>
    </xf>
    <xf numFmtId="164" fontId="8" fillId="29" borderId="41" xfId="1" applyNumberFormat="1" applyFont="1" applyFill="1" applyBorder="1" applyAlignment="1">
      <alignment horizontal="center" vertical="center"/>
    </xf>
    <xf numFmtId="0" fontId="0" fillId="11" borderId="41" xfId="0" applyFill="1" applyBorder="1" applyAlignment="1">
      <alignment horizontal="right"/>
    </xf>
    <xf numFmtId="9" fontId="0" fillId="11" borderId="41" xfId="0" applyNumberFormat="1" applyFill="1" applyBorder="1" applyAlignment="1">
      <alignment horizontal="center"/>
    </xf>
    <xf numFmtId="9" fontId="39" fillId="32" borderId="41" xfId="0" applyNumberFormat="1" applyFont="1" applyFill="1" applyBorder="1" applyAlignment="1">
      <alignment horizontal="right"/>
    </xf>
    <xf numFmtId="9" fontId="0" fillId="10" borderId="41" xfId="1" applyFont="1" applyFill="1" applyBorder="1" applyAlignment="1">
      <alignment horizontal="center"/>
    </xf>
    <xf numFmtId="164" fontId="29" fillId="0" borderId="41" xfId="0" applyNumberFormat="1" applyFont="1" applyBorder="1" applyAlignment="1">
      <alignment horizontal="center" vertical="center"/>
    </xf>
    <xf numFmtId="9" fontId="41" fillId="26" borderId="2" xfId="1" applyFont="1" applyFill="1" applyBorder="1" applyAlignment="1">
      <alignment horizontal="center" vertical="center"/>
    </xf>
    <xf numFmtId="164" fontId="41" fillId="26" borderId="2" xfId="1" applyNumberFormat="1" applyFont="1" applyFill="1" applyBorder="1" applyAlignment="1">
      <alignment horizontal="center" vertical="center"/>
    </xf>
    <xf numFmtId="0" fontId="44" fillId="26" borderId="0" xfId="0" applyFont="1" applyFill="1"/>
    <xf numFmtId="0" fontId="0" fillId="0" borderId="41" xfId="0" applyBorder="1"/>
    <xf numFmtId="9" fontId="29" fillId="0" borderId="41" xfId="0" applyNumberFormat="1" applyFont="1" applyBorder="1" applyAlignment="1">
      <alignment horizontal="center" vertical="center"/>
    </xf>
    <xf numFmtId="0" fontId="9" fillId="0" borderId="0" xfId="0" applyFont="1"/>
    <xf numFmtId="0" fontId="9" fillId="29" borderId="41" xfId="0" applyFont="1" applyFill="1" applyBorder="1"/>
    <xf numFmtId="164" fontId="9" fillId="29" borderId="41" xfId="0" applyNumberFormat="1" applyFont="1" applyFill="1" applyBorder="1" applyAlignment="1">
      <alignment horizontal="center"/>
    </xf>
    <xf numFmtId="0" fontId="38" fillId="0" borderId="38" xfId="0" applyFont="1" applyBorder="1" applyAlignment="1">
      <alignment horizontal="left" vertical="center"/>
    </xf>
    <xf numFmtId="9" fontId="0" fillId="0" borderId="41" xfId="0" applyNumberFormat="1" applyBorder="1" applyAlignment="1">
      <alignment horizontal="center"/>
    </xf>
    <xf numFmtId="0" fontId="0" fillId="0" borderId="41" xfId="0" applyBorder="1" applyAlignment="1">
      <alignment horizontal="center"/>
    </xf>
    <xf numFmtId="0" fontId="27" fillId="25" borderId="42" xfId="2" applyFont="1" applyFill="1" applyBorder="1" applyAlignment="1">
      <alignment horizontal="center" vertical="center" wrapText="1"/>
    </xf>
    <xf numFmtId="0" fontId="27" fillId="25" borderId="50" xfId="2" applyFont="1" applyFill="1" applyBorder="1" applyAlignment="1">
      <alignment horizontal="center" vertical="center" wrapText="1"/>
    </xf>
    <xf numFmtId="49" fontId="26" fillId="36" borderId="47" xfId="1" applyNumberFormat="1" applyFont="1" applyFill="1" applyBorder="1" applyAlignment="1">
      <alignment horizontal="center" vertical="center" wrapText="1"/>
    </xf>
    <xf numFmtId="49" fontId="39" fillId="36" borderId="24" xfId="1" applyNumberFormat="1" applyFont="1" applyFill="1" applyBorder="1" applyAlignment="1">
      <alignment horizontal="center" vertical="center" wrapText="1"/>
    </xf>
    <xf numFmtId="49" fontId="26" fillId="37" borderId="54" xfId="1" applyNumberFormat="1" applyFont="1" applyFill="1" applyBorder="1" applyAlignment="1">
      <alignment horizontal="center" vertical="center" wrapText="1"/>
    </xf>
    <xf numFmtId="49" fontId="39" fillId="37" borderId="47" xfId="1" applyNumberFormat="1" applyFont="1" applyFill="1" applyBorder="1" applyAlignment="1">
      <alignment horizontal="center" vertical="center" wrapText="1"/>
    </xf>
    <xf numFmtId="49" fontId="39" fillId="37" borderId="24" xfId="1" applyNumberFormat="1" applyFont="1" applyFill="1" applyBorder="1" applyAlignment="1">
      <alignment horizontal="center" vertical="center" wrapText="1"/>
    </xf>
    <xf numFmtId="49" fontId="39" fillId="37" borderId="26" xfId="1" applyNumberFormat="1" applyFont="1" applyFill="1" applyBorder="1" applyAlignment="1">
      <alignment horizontal="center" vertical="center" wrapText="1"/>
    </xf>
    <xf numFmtId="49" fontId="26" fillId="38" borderId="46" xfId="1" applyNumberFormat="1" applyFont="1" applyFill="1" applyBorder="1" applyAlignment="1">
      <alignment horizontal="center" vertical="center" wrapText="1"/>
    </xf>
    <xf numFmtId="49" fontId="39" fillId="38" borderId="24" xfId="1" applyNumberFormat="1" applyFont="1" applyFill="1" applyBorder="1" applyAlignment="1">
      <alignment horizontal="center" vertical="center" wrapText="1"/>
    </xf>
    <xf numFmtId="49" fontId="39" fillId="38" borderId="26" xfId="1" applyNumberFormat="1" applyFont="1" applyFill="1" applyBorder="1" applyAlignment="1">
      <alignment horizontal="center" vertical="center" wrapText="1"/>
    </xf>
    <xf numFmtId="49" fontId="26" fillId="24" borderId="54" xfId="1" applyNumberFormat="1" applyFont="1" applyFill="1" applyBorder="1" applyAlignment="1">
      <alignment horizontal="center" vertical="center" wrapText="1"/>
    </xf>
    <xf numFmtId="49" fontId="39" fillId="3" borderId="47" xfId="1" applyNumberFormat="1" applyFont="1" applyFill="1" applyBorder="1" applyAlignment="1">
      <alignment horizontal="center" vertical="center" wrapText="1"/>
    </xf>
    <xf numFmtId="49" fontId="26" fillId="39" borderId="54" xfId="1" applyNumberFormat="1" applyFont="1" applyFill="1" applyBorder="1" applyAlignment="1">
      <alignment horizontal="center" vertical="center" wrapText="1"/>
    </xf>
    <xf numFmtId="49" fontId="39" fillId="39" borderId="47" xfId="1" applyNumberFormat="1" applyFont="1" applyFill="1" applyBorder="1" applyAlignment="1">
      <alignment horizontal="center" vertical="center" wrapText="1"/>
    </xf>
    <xf numFmtId="49" fontId="39" fillId="39" borderId="24" xfId="1" applyNumberFormat="1" applyFont="1" applyFill="1" applyBorder="1" applyAlignment="1">
      <alignment horizontal="center" vertical="center" wrapText="1"/>
    </xf>
    <xf numFmtId="49" fontId="39" fillId="39" borderId="25" xfId="1" applyNumberFormat="1" applyFont="1" applyFill="1" applyBorder="1" applyAlignment="1">
      <alignment horizontal="center" vertical="center" wrapText="1"/>
    </xf>
    <xf numFmtId="9" fontId="45" fillId="35" borderId="25" xfId="1" applyFont="1" applyFill="1" applyBorder="1" applyAlignment="1">
      <alignment horizontal="center" vertical="center" wrapText="1"/>
    </xf>
    <xf numFmtId="9" fontId="29" fillId="25" borderId="55" xfId="1" applyFont="1" applyFill="1" applyBorder="1" applyAlignment="1">
      <alignment horizontal="center" vertical="center" wrapText="1"/>
    </xf>
    <xf numFmtId="49" fontId="32" fillId="25" borderId="56" xfId="1" applyNumberFormat="1" applyFont="1" applyFill="1" applyBorder="1" applyAlignment="1">
      <alignment horizontal="center" vertical="center" wrapText="1"/>
    </xf>
    <xf numFmtId="49" fontId="36" fillId="25" borderId="57" xfId="1" applyNumberFormat="1" applyFont="1" applyFill="1" applyBorder="1" applyAlignment="1">
      <alignment horizontal="center" vertical="center" wrapText="1"/>
    </xf>
    <xf numFmtId="164" fontId="24" fillId="29" borderId="58" xfId="2" applyNumberFormat="1" applyFont="1" applyFill="1" applyBorder="1" applyAlignment="1">
      <alignment horizontal="center" vertical="center"/>
    </xf>
    <xf numFmtId="164" fontId="18" fillId="0" borderId="27" xfId="1" applyNumberFormat="1" applyFont="1" applyFill="1" applyBorder="1" applyAlignment="1">
      <alignment horizontal="center" vertical="center"/>
    </xf>
    <xf numFmtId="164" fontId="9" fillId="36" borderId="59" xfId="2" applyNumberFormat="1" applyFont="1" applyFill="1" applyBorder="1" applyAlignment="1">
      <alignment horizontal="center" vertical="center"/>
    </xf>
    <xf numFmtId="164" fontId="26" fillId="37" borderId="27" xfId="2" applyNumberFormat="1" applyFont="1" applyFill="1" applyBorder="1" applyAlignment="1">
      <alignment horizontal="center" vertical="center" wrapText="1"/>
    </xf>
    <xf numFmtId="164" fontId="35" fillId="0" borderId="60" xfId="2" applyNumberFormat="1" applyBorder="1" applyAlignment="1">
      <alignment horizontal="center" vertical="center" wrapText="1"/>
    </xf>
    <xf numFmtId="164" fontId="26" fillId="38" borderId="27" xfId="2" applyNumberFormat="1" applyFont="1" applyFill="1" applyBorder="1" applyAlignment="1">
      <alignment horizontal="center" vertical="center" wrapText="1"/>
    </xf>
    <xf numFmtId="164" fontId="26" fillId="24" borderId="27" xfId="2" applyNumberFormat="1" applyFont="1" applyFill="1" applyBorder="1" applyAlignment="1">
      <alignment horizontal="center" vertical="center" wrapText="1"/>
    </xf>
    <xf numFmtId="164" fontId="35" fillId="0" borderId="61" xfId="2" applyNumberFormat="1" applyBorder="1" applyAlignment="1">
      <alignment horizontal="center" vertical="center" wrapText="1"/>
    </xf>
    <xf numFmtId="164" fontId="26" fillId="39" borderId="27" xfId="2" applyNumberFormat="1" applyFont="1" applyFill="1" applyBorder="1" applyAlignment="1">
      <alignment horizontal="center" vertical="center" wrapText="1"/>
    </xf>
    <xf numFmtId="164" fontId="18" fillId="3" borderId="27" xfId="1" applyNumberFormat="1" applyFont="1" applyFill="1" applyBorder="1" applyAlignment="1">
      <alignment horizontal="center" vertical="center"/>
    </xf>
    <xf numFmtId="164" fontId="29" fillId="3" borderId="28" xfId="2" applyNumberFormat="1" applyFont="1" applyFill="1" applyBorder="1" applyAlignment="1">
      <alignment horizontal="center" vertical="center"/>
    </xf>
    <xf numFmtId="164" fontId="29" fillId="3" borderId="29" xfId="2" applyNumberFormat="1" applyFont="1" applyFill="1" applyBorder="1" applyAlignment="1">
      <alignment horizontal="center" vertical="center"/>
    </xf>
    <xf numFmtId="164" fontId="35" fillId="3" borderId="28" xfId="2" applyNumberFormat="1" applyFill="1" applyBorder="1" applyAlignment="1">
      <alignment horizontal="center" vertical="center" wrapText="1"/>
    </xf>
    <xf numFmtId="164" fontId="35" fillId="3" borderId="30" xfId="2" applyNumberFormat="1" applyFill="1" applyBorder="1" applyAlignment="1">
      <alignment horizontal="center" vertical="center" wrapText="1"/>
    </xf>
    <xf numFmtId="164" fontId="35" fillId="3" borderId="29" xfId="2" applyNumberFormat="1" applyFill="1" applyBorder="1" applyAlignment="1">
      <alignment horizontal="center" vertical="center" wrapText="1"/>
    </xf>
    <xf numFmtId="164" fontId="35" fillId="3" borderId="60" xfId="2" applyNumberFormat="1" applyFill="1" applyBorder="1" applyAlignment="1">
      <alignment horizontal="center" vertical="center" wrapText="1"/>
    </xf>
    <xf numFmtId="164" fontId="35" fillId="3" borderId="61" xfId="2" applyNumberFormat="1" applyFill="1" applyBorder="1" applyAlignment="1">
      <alignment horizontal="center" vertical="center" wrapText="1"/>
    </xf>
    <xf numFmtId="164" fontId="26" fillId="3" borderId="29" xfId="2" applyNumberFormat="1" applyFont="1" applyFill="1" applyBorder="1" applyAlignment="1">
      <alignment horizontal="center" vertical="center" wrapText="1"/>
    </xf>
    <xf numFmtId="165" fontId="35" fillId="3" borderId="29" xfId="2" applyNumberFormat="1" applyFill="1" applyBorder="1" applyAlignment="1">
      <alignment horizontal="center" vertical="center" wrapText="1"/>
    </xf>
    <xf numFmtId="164" fontId="24" fillId="29" borderId="23" xfId="2" applyNumberFormat="1" applyFont="1" applyFill="1" applyBorder="1" applyAlignment="1">
      <alignment horizontal="center" vertical="center"/>
    </xf>
    <xf numFmtId="164" fontId="9" fillId="36" borderId="62" xfId="2" applyNumberFormat="1" applyFont="1" applyFill="1" applyBorder="1" applyAlignment="1">
      <alignment horizontal="center" vertical="center"/>
    </xf>
    <xf numFmtId="164" fontId="29" fillId="3" borderId="9" xfId="2" applyNumberFormat="1" applyFont="1" applyFill="1" applyBorder="1" applyAlignment="1">
      <alignment horizontal="center" vertical="center"/>
    </xf>
    <xf numFmtId="164" fontId="29" fillId="3" borderId="63" xfId="2" applyNumberFormat="1" applyFont="1" applyFill="1" applyBorder="1" applyAlignment="1">
      <alignment horizontal="center" vertical="center"/>
    </xf>
    <xf numFmtId="164" fontId="35" fillId="3" borderId="9" xfId="2" applyNumberFormat="1" applyFill="1" applyBorder="1" applyAlignment="1">
      <alignment horizontal="center" vertical="center" wrapText="1"/>
    </xf>
    <xf numFmtId="164" fontId="35" fillId="3" borderId="1" xfId="2" applyNumberFormat="1" applyFill="1" applyBorder="1" applyAlignment="1">
      <alignment horizontal="center" vertical="center" wrapText="1"/>
    </xf>
    <xf numFmtId="0" fontId="46" fillId="0" borderId="40" xfId="0" applyFont="1" applyBorder="1" applyAlignment="1">
      <alignment horizontal="left" vertical="center"/>
    </xf>
    <xf numFmtId="164" fontId="24" fillId="29" borderId="40" xfId="2" applyNumberFormat="1" applyFont="1" applyFill="1" applyBorder="1" applyAlignment="1">
      <alignment horizontal="center" vertical="center"/>
    </xf>
    <xf numFmtId="164" fontId="46" fillId="27" borderId="64" xfId="2" applyNumberFormat="1" applyFont="1" applyFill="1" applyBorder="1" applyAlignment="1">
      <alignment horizontal="center" vertical="center" wrapText="1"/>
    </xf>
    <xf numFmtId="164" fontId="46" fillId="36" borderId="54" xfId="2" applyNumberFormat="1" applyFont="1" applyFill="1" applyBorder="1" applyAlignment="1">
      <alignment horizontal="center" vertical="center" wrapText="1"/>
    </xf>
    <xf numFmtId="164" fontId="46" fillId="29" borderId="65" xfId="2" applyNumberFormat="1" applyFont="1" applyFill="1" applyBorder="1" applyAlignment="1">
      <alignment horizontal="center" vertical="center" wrapText="1"/>
    </xf>
    <xf numFmtId="164" fontId="46" fillId="29" borderId="66" xfId="2" applyNumberFormat="1" applyFont="1" applyFill="1" applyBorder="1" applyAlignment="1">
      <alignment horizontal="center" vertical="center" wrapText="1"/>
    </xf>
    <xf numFmtId="164" fontId="46" fillId="29" borderId="67" xfId="2" applyNumberFormat="1" applyFont="1" applyFill="1" applyBorder="1" applyAlignment="1">
      <alignment horizontal="center" vertical="center" wrapText="1"/>
    </xf>
    <xf numFmtId="164" fontId="46" fillId="37" borderId="68" xfId="2" applyNumberFormat="1" applyFont="1" applyFill="1" applyBorder="1" applyAlignment="1">
      <alignment horizontal="center" vertical="center" wrapText="1"/>
    </xf>
    <xf numFmtId="164" fontId="46" fillId="29" borderId="69" xfId="2" applyNumberFormat="1" applyFont="1" applyFill="1" applyBorder="1" applyAlignment="1">
      <alignment horizontal="center" vertical="center" wrapText="1"/>
    </xf>
    <xf numFmtId="164" fontId="46" fillId="29" borderId="70" xfId="2" applyNumberFormat="1" applyFont="1" applyFill="1" applyBorder="1" applyAlignment="1">
      <alignment horizontal="center" vertical="center" wrapText="1"/>
    </xf>
    <xf numFmtId="164" fontId="46" fillId="29" borderId="71" xfId="2" applyNumberFormat="1" applyFont="1" applyFill="1" applyBorder="1" applyAlignment="1">
      <alignment horizontal="center" vertical="center" wrapText="1"/>
    </xf>
    <xf numFmtId="164" fontId="46" fillId="38" borderId="72" xfId="2" applyNumberFormat="1" applyFont="1" applyFill="1" applyBorder="1" applyAlignment="1">
      <alignment horizontal="center" vertical="center" wrapText="1"/>
    </xf>
    <xf numFmtId="164" fontId="46" fillId="24" borderId="68" xfId="2" applyNumberFormat="1" applyFont="1" applyFill="1" applyBorder="1" applyAlignment="1">
      <alignment horizontal="center" vertical="center" wrapText="1"/>
    </xf>
    <xf numFmtId="164" fontId="46" fillId="29" borderId="31" xfId="2" applyNumberFormat="1" applyFont="1" applyFill="1" applyBorder="1" applyAlignment="1">
      <alignment horizontal="center" vertical="center" wrapText="1"/>
    </xf>
    <xf numFmtId="164" fontId="46" fillId="29" borderId="32" xfId="2" applyNumberFormat="1" applyFont="1" applyFill="1" applyBorder="1" applyAlignment="1">
      <alignment horizontal="center" vertical="center" wrapText="1"/>
    </xf>
    <xf numFmtId="164" fontId="46" fillId="29" borderId="33" xfId="2" applyNumberFormat="1" applyFont="1" applyFill="1" applyBorder="1" applyAlignment="1">
      <alignment horizontal="center" vertical="center" wrapText="1"/>
    </xf>
    <xf numFmtId="164" fontId="46" fillId="39" borderId="68" xfId="2" applyNumberFormat="1" applyFont="1" applyFill="1" applyBorder="1" applyAlignment="1">
      <alignment horizontal="center" vertical="center" wrapText="1"/>
    </xf>
    <xf numFmtId="164" fontId="46" fillId="25" borderId="32" xfId="2" applyNumberFormat="1" applyFont="1" applyFill="1" applyBorder="1" applyAlignment="1">
      <alignment horizontal="center" vertical="center" wrapText="1"/>
    </xf>
    <xf numFmtId="165" fontId="46" fillId="29" borderId="32" xfId="2" applyNumberFormat="1" applyFont="1" applyFill="1" applyBorder="1" applyAlignment="1">
      <alignment horizontal="center" vertical="center" wrapText="1"/>
    </xf>
    <xf numFmtId="0" fontId="47" fillId="0" borderId="0" xfId="0" applyFont="1"/>
    <xf numFmtId="0" fontId="27" fillId="34" borderId="6" xfId="0" applyFont="1" applyFill="1" applyBorder="1" applyAlignment="1">
      <alignment vertical="center"/>
    </xf>
    <xf numFmtId="0" fontId="25" fillId="34" borderId="7" xfId="0" applyFont="1" applyFill="1" applyBorder="1" applyAlignment="1">
      <alignment horizontal="center"/>
    </xf>
    <xf numFmtId="0" fontId="48" fillId="34" borderId="0" xfId="0" applyFont="1" applyFill="1" applyAlignment="1">
      <alignment horizontal="center" vertical="center"/>
    </xf>
    <xf numFmtId="164" fontId="21" fillId="34" borderId="73" xfId="1" applyNumberFormat="1" applyFont="1" applyFill="1" applyBorder="1" applyAlignment="1">
      <alignment horizontal="center" vertical="center"/>
    </xf>
    <xf numFmtId="0" fontId="49" fillId="15" borderId="0" xfId="0" applyFont="1" applyFill="1" applyAlignment="1">
      <alignment vertical="center"/>
    </xf>
    <xf numFmtId="17" fontId="50" fillId="11" borderId="0" xfId="0" applyNumberFormat="1" applyFont="1" applyFill="1" applyAlignment="1">
      <alignment horizontal="center" vertical="center"/>
    </xf>
    <xf numFmtId="0" fontId="0" fillId="11" borderId="74" xfId="0" applyFill="1" applyBorder="1" applyAlignment="1">
      <alignment horizontal="center" vertical="center"/>
    </xf>
    <xf numFmtId="17" fontId="27" fillId="26" borderId="19" xfId="0" applyNumberFormat="1" applyFont="1" applyFill="1" applyBorder="1" applyAlignment="1">
      <alignment horizontal="right" vertical="center"/>
    </xf>
    <xf numFmtId="164" fontId="51" fillId="26" borderId="20" xfId="0" applyNumberFormat="1" applyFont="1" applyFill="1" applyBorder="1" applyAlignment="1">
      <alignment horizontal="center" vertical="center"/>
    </xf>
    <xf numFmtId="17" fontId="37" fillId="0" borderId="20" xfId="0" applyNumberFormat="1" applyFont="1" applyBorder="1" applyAlignment="1">
      <alignment horizontal="center" vertical="center"/>
    </xf>
    <xf numFmtId="164" fontId="51" fillId="26" borderId="32" xfId="0" applyNumberFormat="1" applyFont="1" applyFill="1" applyBorder="1" applyAlignment="1">
      <alignment horizontal="center" vertical="center"/>
    </xf>
    <xf numFmtId="20" fontId="52" fillId="0" borderId="32" xfId="0" applyNumberFormat="1" applyFont="1" applyBorder="1" applyAlignment="1">
      <alignment horizontal="center"/>
    </xf>
    <xf numFmtId="20" fontId="52" fillId="0" borderId="34" xfId="0" applyNumberFormat="1" applyFont="1" applyBorder="1" applyAlignment="1">
      <alignment horizontal="center"/>
    </xf>
    <xf numFmtId="0" fontId="17" fillId="14" borderId="0" xfId="0" applyFont="1" applyFill="1" applyAlignment="1">
      <alignment horizontal="right" vertical="center"/>
    </xf>
    <xf numFmtId="164" fontId="24" fillId="0" borderId="0" xfId="0" applyNumberFormat="1" applyFont="1" applyAlignment="1">
      <alignment horizontal="center"/>
    </xf>
    <xf numFmtId="164" fontId="17" fillId="8" borderId="29" xfId="0" applyNumberFormat="1" applyFont="1" applyFill="1" applyBorder="1" applyAlignment="1">
      <alignment horizontal="center" vertical="center"/>
    </xf>
    <xf numFmtId="9" fontId="53" fillId="11" borderId="18" xfId="1" applyFont="1" applyFill="1" applyBorder="1" applyAlignment="1">
      <alignment horizontal="right" vertical="center"/>
    </xf>
    <xf numFmtId="164" fontId="53" fillId="11" borderId="2" xfId="1" applyNumberFormat="1" applyFont="1" applyFill="1" applyBorder="1" applyAlignment="1">
      <alignment horizontal="center" vertical="center"/>
    </xf>
    <xf numFmtId="9" fontId="53" fillId="0" borderId="0" xfId="1" applyFont="1" applyAlignment="1">
      <alignment horizontal="center"/>
    </xf>
    <xf numFmtId="164" fontId="53" fillId="11" borderId="41" xfId="1" applyNumberFormat="1" applyFont="1" applyFill="1" applyBorder="1" applyAlignment="1">
      <alignment horizontal="center" vertical="center"/>
    </xf>
    <xf numFmtId="164" fontId="9" fillId="3" borderId="41" xfId="0" applyNumberFormat="1" applyFont="1" applyFill="1" applyBorder="1" applyAlignment="1">
      <alignment horizontal="center" vertical="center"/>
    </xf>
    <xf numFmtId="1" fontId="12" fillId="21" borderId="18" xfId="1" applyNumberFormat="1" applyFont="1" applyFill="1" applyBorder="1" applyAlignment="1">
      <alignment horizontal="center" vertical="center"/>
    </xf>
    <xf numFmtId="9" fontId="7" fillId="2" borderId="41" xfId="1" applyFont="1" applyFill="1" applyBorder="1" applyAlignment="1">
      <alignment horizontal="center" vertical="center"/>
    </xf>
    <xf numFmtId="9" fontId="7" fillId="3" borderId="41" xfId="1" applyFont="1" applyFill="1" applyBorder="1" applyAlignment="1">
      <alignment horizontal="center" vertical="center"/>
    </xf>
    <xf numFmtId="1" fontId="15" fillId="0" borderId="41" xfId="0" applyNumberFormat="1" applyFont="1" applyBorder="1" applyAlignment="1">
      <alignment horizontal="center"/>
    </xf>
    <xf numFmtId="164" fontId="17" fillId="8" borderId="41" xfId="0" applyNumberFormat="1" applyFont="1" applyFill="1" applyBorder="1" applyAlignment="1">
      <alignment horizontal="center" vertical="center"/>
    </xf>
    <xf numFmtId="0" fontId="17" fillId="5" borderId="0" xfId="0" applyFont="1" applyFill="1" applyAlignment="1">
      <alignment horizontal="right" vertical="center"/>
    </xf>
    <xf numFmtId="9" fontId="54" fillId="3" borderId="1" xfId="0" applyNumberFormat="1" applyFont="1" applyFill="1" applyBorder="1" applyAlignment="1">
      <alignment horizontal="center" vertical="center"/>
    </xf>
    <xf numFmtId="9" fontId="24" fillId="22" borderId="41" xfId="0" applyNumberFormat="1" applyFont="1" applyFill="1" applyBorder="1" applyAlignment="1">
      <alignment horizontal="center" vertical="center"/>
    </xf>
    <xf numFmtId="0" fontId="43" fillId="0" borderId="0" xfId="0" applyFont="1"/>
    <xf numFmtId="0" fontId="43" fillId="0" borderId="0" xfId="0" applyFont="1" applyAlignment="1">
      <alignment horizontal="left" vertical="top"/>
    </xf>
    <xf numFmtId="9" fontId="12" fillId="21" borderId="18" xfId="1" applyFont="1" applyFill="1" applyBorder="1" applyAlignment="1">
      <alignment horizontal="center" vertical="center"/>
    </xf>
    <xf numFmtId="0" fontId="38" fillId="20" borderId="10" xfId="0" applyFont="1" applyFill="1" applyBorder="1" applyAlignment="1">
      <alignment horizontal="right" vertical="center"/>
    </xf>
    <xf numFmtId="9" fontId="9" fillId="10" borderId="41" xfId="0" applyNumberFormat="1" applyFont="1" applyFill="1" applyBorder="1" applyAlignment="1">
      <alignment horizontal="center" vertical="center"/>
    </xf>
    <xf numFmtId="1" fontId="12" fillId="2" borderId="18" xfId="1" applyNumberFormat="1" applyFont="1" applyFill="1" applyBorder="1" applyAlignment="1">
      <alignment horizontal="center" vertical="center"/>
    </xf>
    <xf numFmtId="1" fontId="12" fillId="0" borderId="18" xfId="1" applyNumberFormat="1" applyFont="1" applyFill="1" applyBorder="1" applyAlignment="1">
      <alignment horizontal="center" vertical="center"/>
    </xf>
    <xf numFmtId="20" fontId="7" fillId="0" borderId="41" xfId="1" applyNumberFormat="1" applyFont="1" applyFill="1" applyBorder="1" applyAlignment="1">
      <alignment horizontal="center" vertical="center"/>
    </xf>
    <xf numFmtId="165" fontId="7" fillId="3" borderId="41" xfId="1" applyNumberFormat="1" applyFont="1" applyFill="1" applyBorder="1" applyAlignment="1">
      <alignment horizontal="center" vertical="center"/>
    </xf>
    <xf numFmtId="9" fontId="7" fillId="0" borderId="41" xfId="1" applyFont="1" applyFill="1" applyBorder="1" applyAlignment="1">
      <alignment horizontal="center" vertical="center"/>
    </xf>
    <xf numFmtId="1" fontId="30" fillId="0" borderId="75" xfId="1" applyNumberFormat="1" applyFont="1" applyFill="1" applyBorder="1" applyAlignment="1">
      <alignment horizontal="center" vertical="center"/>
    </xf>
    <xf numFmtId="0" fontId="17" fillId="26" borderId="76" xfId="0" applyFont="1" applyFill="1" applyBorder="1" applyAlignment="1">
      <alignment vertical="center"/>
    </xf>
    <xf numFmtId="0" fontId="25" fillId="26" borderId="77" xfId="0" applyFont="1" applyFill="1" applyBorder="1" applyAlignment="1">
      <alignment horizontal="center"/>
    </xf>
    <xf numFmtId="164" fontId="21" fillId="26" borderId="78" xfId="1" applyNumberFormat="1" applyFont="1" applyFill="1" applyBorder="1" applyAlignment="1">
      <alignment horizontal="center" vertical="center"/>
    </xf>
    <xf numFmtId="164" fontId="21" fillId="26" borderId="41" xfId="0" applyNumberFormat="1" applyFont="1" applyFill="1" applyBorder="1" applyAlignment="1">
      <alignment horizontal="center" vertical="center"/>
    </xf>
    <xf numFmtId="0" fontId="11" fillId="0" borderId="41" xfId="0" applyFont="1" applyBorder="1" applyAlignment="1">
      <alignment horizontal="center" vertical="center"/>
    </xf>
    <xf numFmtId="17" fontId="18" fillId="0" borderId="41" xfId="0" applyNumberFormat="1" applyFont="1" applyBorder="1" applyAlignment="1">
      <alignment horizontal="left" vertical="center"/>
    </xf>
    <xf numFmtId="17" fontId="18" fillId="0" borderId="41" xfId="0" applyNumberFormat="1" applyFont="1" applyBorder="1" applyAlignment="1">
      <alignment horizontal="center" vertical="center"/>
    </xf>
    <xf numFmtId="17" fontId="10" fillId="0" borderId="41" xfId="0" applyNumberFormat="1" applyFont="1" applyBorder="1" applyAlignment="1">
      <alignment horizontal="center" vertical="center"/>
    </xf>
    <xf numFmtId="164" fontId="18" fillId="0" borderId="41" xfId="0" applyNumberFormat="1" applyFont="1" applyBorder="1" applyAlignment="1">
      <alignment horizontal="center" vertical="center"/>
    </xf>
    <xf numFmtId="0" fontId="29" fillId="0" borderId="41" xfId="0" applyFont="1" applyBorder="1" applyAlignment="1">
      <alignment horizontal="center" vertical="center"/>
    </xf>
    <xf numFmtId="164" fontId="8" fillId="0" borderId="41" xfId="1" applyNumberFormat="1" applyFont="1" applyFill="1" applyBorder="1" applyAlignment="1">
      <alignment horizontal="center" vertical="center"/>
    </xf>
    <xf numFmtId="9" fontId="8" fillId="0" borderId="41" xfId="1" applyFont="1" applyFill="1" applyBorder="1" applyAlignment="1">
      <alignment horizontal="right" vertical="center"/>
    </xf>
    <xf numFmtId="9" fontId="8" fillId="0" borderId="41" xfId="1" applyFont="1" applyFill="1" applyBorder="1" applyAlignment="1">
      <alignment horizontal="center"/>
    </xf>
    <xf numFmtId="0" fontId="9" fillId="0" borderId="41" xfId="0" applyFont="1" applyBorder="1" applyAlignment="1">
      <alignment horizontal="right"/>
    </xf>
    <xf numFmtId="0" fontId="13" fillId="0" borderId="41" xfId="0" applyFont="1" applyBorder="1" applyAlignment="1">
      <alignment horizontal="center" vertical="center"/>
    </xf>
    <xf numFmtId="164" fontId="18" fillId="0" borderId="41" xfId="0" applyNumberFormat="1" applyFont="1" applyBorder="1" applyAlignment="1">
      <alignment horizontal="center"/>
    </xf>
    <xf numFmtId="164" fontId="0" fillId="0" borderId="41" xfId="0" applyNumberFormat="1" applyBorder="1"/>
    <xf numFmtId="0" fontId="0" fillId="0" borderId="41" xfId="0" applyBorder="1" applyAlignment="1">
      <alignment horizontal="right"/>
    </xf>
    <xf numFmtId="0" fontId="18" fillId="0" borderId="41" xfId="0" applyFont="1" applyBorder="1"/>
    <xf numFmtId="0" fontId="9" fillId="0" borderId="41" xfId="0" applyFont="1" applyBorder="1" applyAlignment="1">
      <alignment horizontal="center"/>
    </xf>
    <xf numFmtId="9" fontId="9" fillId="0" borderId="41" xfId="0" applyNumberFormat="1" applyFont="1" applyBorder="1" applyAlignment="1">
      <alignment horizontal="center"/>
    </xf>
    <xf numFmtId="0" fontId="39" fillId="32" borderId="41" xfId="0" applyFont="1" applyFill="1" applyBorder="1" applyAlignment="1">
      <alignment horizontal="right"/>
    </xf>
    <xf numFmtId="17" fontId="39" fillId="32" borderId="41" xfId="0" applyNumberFormat="1" applyFont="1" applyFill="1" applyBorder="1" applyAlignment="1">
      <alignment horizontal="right"/>
    </xf>
    <xf numFmtId="164" fontId="32" fillId="26" borderId="2" xfId="1" applyNumberFormat="1" applyFont="1" applyFill="1" applyBorder="1" applyAlignment="1">
      <alignment horizontal="center" vertical="center"/>
    </xf>
    <xf numFmtId="0" fontId="9" fillId="11" borderId="41" xfId="0" applyFont="1" applyFill="1" applyBorder="1"/>
    <xf numFmtId="164" fontId="9" fillId="31" borderId="41" xfId="0" applyNumberFormat="1" applyFont="1" applyFill="1" applyBorder="1" applyAlignment="1">
      <alignment horizontal="center"/>
    </xf>
    <xf numFmtId="164" fontId="46" fillId="25" borderId="33" xfId="2" applyNumberFormat="1" applyFont="1" applyFill="1" applyBorder="1" applyAlignment="1">
      <alignment horizontal="center" vertical="center" wrapText="1"/>
    </xf>
    <xf numFmtId="164" fontId="26" fillId="3" borderId="63" xfId="2" applyNumberFormat="1" applyFont="1" applyFill="1" applyBorder="1" applyAlignment="1">
      <alignment horizontal="center" vertical="center" wrapText="1"/>
    </xf>
    <xf numFmtId="165" fontId="35" fillId="3" borderId="63" xfId="2" applyNumberFormat="1" applyFill="1" applyBorder="1" applyAlignment="1">
      <alignment horizontal="center" vertical="center" wrapText="1"/>
    </xf>
    <xf numFmtId="164" fontId="35" fillId="3" borderId="63" xfId="2" applyNumberFormat="1" applyFill="1" applyBorder="1" applyAlignment="1">
      <alignment horizontal="center" vertical="center" wrapText="1"/>
    </xf>
    <xf numFmtId="164" fontId="46" fillId="29" borderId="91" xfId="2" applyNumberFormat="1" applyFont="1" applyFill="1" applyBorder="1" applyAlignment="1">
      <alignment horizontal="center" vertical="center" wrapText="1"/>
    </xf>
    <xf numFmtId="164" fontId="0" fillId="27" borderId="41" xfId="1" applyNumberFormat="1" applyFont="1" applyFill="1" applyBorder="1" applyAlignment="1">
      <alignment horizontal="center"/>
    </xf>
    <xf numFmtId="164" fontId="0" fillId="27" borderId="41" xfId="0" applyNumberFormat="1" applyFill="1" applyBorder="1" applyAlignment="1">
      <alignment horizontal="center"/>
    </xf>
    <xf numFmtId="49" fontId="36" fillId="25" borderId="90" xfId="1" applyNumberFormat="1" applyFont="1" applyFill="1" applyBorder="1" applyAlignment="1">
      <alignment horizontal="center" vertical="center" wrapText="1"/>
    </xf>
    <xf numFmtId="164" fontId="9" fillId="0" borderId="41" xfId="0" applyNumberFormat="1" applyFont="1" applyBorder="1"/>
    <xf numFmtId="0" fontId="7" fillId="0" borderId="41" xfId="0" applyFont="1" applyBorder="1" applyAlignment="1">
      <alignment horizontal="center" vertical="center"/>
    </xf>
    <xf numFmtId="17" fontId="7" fillId="0" borderId="41" xfId="0" applyNumberFormat="1" applyFont="1" applyBorder="1" applyAlignment="1">
      <alignment horizontal="center" vertical="center"/>
    </xf>
    <xf numFmtId="20" fontId="7" fillId="3" borderId="41" xfId="1" applyNumberFormat="1" applyFont="1" applyFill="1" applyBorder="1" applyAlignment="1">
      <alignment horizontal="center" vertical="center"/>
    </xf>
    <xf numFmtId="9" fontId="8" fillId="3" borderId="41" xfId="1" applyFont="1" applyFill="1" applyBorder="1" applyAlignment="1">
      <alignment horizontal="center"/>
    </xf>
    <xf numFmtId="165" fontId="6" fillId="2" borderId="2" xfId="1" applyNumberFormat="1" applyFont="1" applyFill="1" applyBorder="1" applyAlignment="1">
      <alignment horizontal="center" vertical="center"/>
    </xf>
    <xf numFmtId="0" fontId="0" fillId="0" borderId="0" xfId="0" applyAlignment="1">
      <alignment vertical="center"/>
    </xf>
    <xf numFmtId="166" fontId="0" fillId="0" borderId="0" xfId="0" applyNumberFormat="1"/>
    <xf numFmtId="166" fontId="0" fillId="0" borderId="41" xfId="0" applyNumberFormat="1" applyBorder="1"/>
    <xf numFmtId="166" fontId="9" fillId="11" borderId="41" xfId="0" applyNumberFormat="1" applyFont="1" applyFill="1" applyBorder="1" applyAlignment="1">
      <alignment horizontal="center"/>
    </xf>
    <xf numFmtId="166" fontId="36" fillId="2" borderId="0" xfId="2" applyNumberFormat="1" applyFont="1" applyFill="1" applyAlignment="1">
      <alignment horizontal="center" wrapText="1"/>
    </xf>
    <xf numFmtId="166" fontId="28" fillId="11" borderId="41" xfId="1" applyNumberFormat="1" applyFont="1" applyFill="1" applyBorder="1" applyAlignment="1">
      <alignment horizontal="center" vertical="center" wrapText="1"/>
    </xf>
    <xf numFmtId="166" fontId="0" fillId="0" borderId="41" xfId="0" applyNumberFormat="1" applyBorder="1" applyAlignment="1">
      <alignment horizontal="center" vertical="center"/>
    </xf>
    <xf numFmtId="166" fontId="0" fillId="3" borderId="41" xfId="0" applyNumberFormat="1" applyFill="1" applyBorder="1" applyAlignment="1">
      <alignment horizontal="center" vertical="center"/>
    </xf>
    <xf numFmtId="166" fontId="35" fillId="3" borderId="29" xfId="2" applyNumberFormat="1" applyFill="1" applyBorder="1" applyAlignment="1">
      <alignment horizontal="center" vertical="center" wrapText="1"/>
    </xf>
    <xf numFmtId="166" fontId="35" fillId="0" borderId="29" xfId="2" applyNumberFormat="1" applyBorder="1" applyAlignment="1">
      <alignment horizontal="center" vertical="center" wrapText="1"/>
    </xf>
    <xf numFmtId="166" fontId="35" fillId="3" borderId="63" xfId="2" applyNumberFormat="1" applyFill="1" applyBorder="1" applyAlignment="1">
      <alignment horizontal="center" vertical="center" wrapText="1"/>
    </xf>
    <xf numFmtId="166" fontId="46" fillId="29" borderId="34" xfId="2" applyNumberFormat="1" applyFont="1" applyFill="1" applyBorder="1" applyAlignment="1">
      <alignment horizontal="center" vertical="center" wrapText="1"/>
    </xf>
    <xf numFmtId="166" fontId="35" fillId="0" borderId="0" xfId="2" applyNumberFormat="1" applyAlignment="1">
      <alignment horizontal="center" wrapText="1"/>
    </xf>
    <xf numFmtId="166" fontId="32" fillId="25" borderId="56" xfId="1" applyNumberFormat="1" applyFont="1" applyFill="1" applyBorder="1" applyAlignment="1">
      <alignment horizontal="center" vertical="center" wrapText="1"/>
    </xf>
    <xf numFmtId="166" fontId="24" fillId="29" borderId="92" xfId="1" applyNumberFormat="1" applyFont="1" applyFill="1" applyBorder="1" applyAlignment="1">
      <alignment horizontal="center" vertical="center"/>
    </xf>
    <xf numFmtId="45" fontId="7" fillId="0" borderId="2" xfId="1" applyNumberFormat="1" applyFont="1" applyFill="1" applyBorder="1" applyAlignment="1">
      <alignment horizontal="center" vertical="center"/>
    </xf>
    <xf numFmtId="45" fontId="7" fillId="0" borderId="41" xfId="1" applyNumberFormat="1" applyFont="1" applyFill="1" applyBorder="1" applyAlignment="1">
      <alignment horizontal="center" vertical="center"/>
    </xf>
    <xf numFmtId="164" fontId="9" fillId="18" borderId="41" xfId="0" applyNumberFormat="1" applyFont="1" applyFill="1" applyBorder="1" applyAlignment="1">
      <alignment horizontal="center"/>
    </xf>
    <xf numFmtId="166" fontId="0" fillId="18" borderId="41" xfId="0" applyNumberFormat="1" applyFill="1" applyBorder="1" applyAlignment="1">
      <alignment horizontal="center"/>
    </xf>
    <xf numFmtId="167" fontId="0" fillId="2" borderId="2" xfId="1" applyNumberFormat="1" applyFont="1" applyFill="1" applyBorder="1" applyAlignment="1">
      <alignment horizontal="center" vertical="center"/>
    </xf>
    <xf numFmtId="167" fontId="6" fillId="2" borderId="2" xfId="1" applyNumberFormat="1" applyFont="1" applyFill="1" applyBorder="1" applyAlignment="1">
      <alignment horizontal="center" vertical="center"/>
    </xf>
    <xf numFmtId="0" fontId="6" fillId="2" borderId="2" xfId="1" applyNumberFormat="1" applyFont="1" applyFill="1" applyBorder="1" applyAlignment="1">
      <alignment horizontal="center" vertical="center"/>
    </xf>
    <xf numFmtId="165" fontId="0" fillId="2" borderId="2" xfId="1" applyNumberFormat="1" applyFont="1" applyFill="1" applyBorder="1" applyAlignment="1">
      <alignment horizontal="center" vertical="center"/>
    </xf>
    <xf numFmtId="9" fontId="7" fillId="0" borderId="2" xfId="1" applyFont="1" applyFill="1" applyBorder="1" applyAlignment="1">
      <alignment horizontal="center" vertical="center"/>
    </xf>
    <xf numFmtId="166" fontId="6" fillId="3" borderId="41" xfId="1" applyNumberFormat="1" applyFont="1" applyFill="1" applyBorder="1" applyAlignment="1">
      <alignment horizontal="center" vertical="center"/>
    </xf>
    <xf numFmtId="9" fontId="5" fillId="11" borderId="2" xfId="1" applyFont="1" applyFill="1" applyBorder="1" applyAlignment="1">
      <alignment horizontal="center" vertical="center"/>
    </xf>
    <xf numFmtId="9" fontId="5" fillId="2" borderId="2" xfId="1" applyFont="1" applyFill="1" applyBorder="1" applyAlignment="1">
      <alignment horizontal="center" vertical="center"/>
    </xf>
    <xf numFmtId="0" fontId="5" fillId="2" borderId="2" xfId="1" applyNumberFormat="1" applyFont="1" applyFill="1" applyBorder="1" applyAlignment="1">
      <alignment horizontal="center" vertical="center"/>
    </xf>
    <xf numFmtId="166" fontId="5" fillId="3" borderId="41" xfId="1" applyNumberFormat="1" applyFont="1" applyFill="1" applyBorder="1" applyAlignment="1">
      <alignment horizontal="center" vertical="center"/>
    </xf>
    <xf numFmtId="9" fontId="4" fillId="2" borderId="2" xfId="1" applyFont="1" applyFill="1" applyBorder="1" applyAlignment="1">
      <alignment horizontal="center" vertical="center"/>
    </xf>
    <xf numFmtId="9" fontId="4" fillId="11" borderId="2" xfId="1" applyFont="1" applyFill="1" applyBorder="1" applyAlignment="1">
      <alignment horizontal="center" vertical="center"/>
    </xf>
    <xf numFmtId="9" fontId="3" fillId="2" borderId="2" xfId="1" applyFont="1" applyFill="1" applyBorder="1" applyAlignment="1">
      <alignment horizontal="center" vertical="center"/>
    </xf>
    <xf numFmtId="0" fontId="3" fillId="2" borderId="2" xfId="1" applyNumberFormat="1" applyFont="1" applyFill="1" applyBorder="1" applyAlignment="1">
      <alignment horizontal="center" vertical="center"/>
    </xf>
    <xf numFmtId="9" fontId="3" fillId="11" borderId="2" xfId="1" applyFont="1" applyFill="1" applyBorder="1" applyAlignment="1">
      <alignment horizontal="center" vertical="center"/>
    </xf>
    <xf numFmtId="9" fontId="2" fillId="2" borderId="2" xfId="1" applyFont="1" applyFill="1" applyBorder="1" applyAlignment="1">
      <alignment horizontal="center" vertical="center"/>
    </xf>
    <xf numFmtId="9" fontId="2" fillId="11" borderId="2" xfId="1" applyFont="1" applyFill="1" applyBorder="1" applyAlignment="1">
      <alignment horizontal="center" vertical="center"/>
    </xf>
    <xf numFmtId="9" fontId="1" fillId="2" borderId="2" xfId="1" applyFont="1" applyFill="1" applyBorder="1" applyAlignment="1">
      <alignment horizontal="center" vertical="center"/>
    </xf>
    <xf numFmtId="9" fontId="1" fillId="11" borderId="2" xfId="1" applyFont="1" applyFill="1" applyBorder="1" applyAlignment="1">
      <alignment horizontal="center" vertical="center"/>
    </xf>
    <xf numFmtId="0" fontId="1" fillId="2" borderId="2" xfId="1" applyNumberFormat="1" applyFont="1" applyFill="1" applyBorder="1" applyAlignment="1">
      <alignment horizontal="center" vertical="center"/>
    </xf>
    <xf numFmtId="166" fontId="1" fillId="3" borderId="41" xfId="1" applyNumberFormat="1" applyFont="1" applyFill="1" applyBorder="1" applyAlignment="1">
      <alignment horizontal="center" vertical="center"/>
    </xf>
    <xf numFmtId="166" fontId="0" fillId="0" borderId="90" xfId="0" applyNumberFormat="1" applyBorder="1" applyAlignment="1">
      <alignment horizontal="center"/>
    </xf>
    <xf numFmtId="0" fontId="27" fillId="35" borderId="21" xfId="2" applyFont="1" applyFill="1" applyBorder="1" applyAlignment="1">
      <alignment horizontal="center" vertical="center" wrapText="1"/>
    </xf>
    <xf numFmtId="0" fontId="27" fillId="35" borderId="22" xfId="2" applyFont="1" applyFill="1" applyBorder="1" applyAlignment="1">
      <alignment horizontal="center" vertical="center" wrapText="1"/>
    </xf>
    <xf numFmtId="0" fontId="27" fillId="35" borderId="49" xfId="2" applyFont="1" applyFill="1" applyBorder="1" applyAlignment="1">
      <alignment horizontal="center" vertical="center" wrapText="1"/>
    </xf>
    <xf numFmtId="0" fontId="27" fillId="35" borderId="39" xfId="2" applyFont="1" applyFill="1" applyBorder="1" applyAlignment="1">
      <alignment horizontal="center" vertical="center" wrapText="1"/>
    </xf>
    <xf numFmtId="49" fontId="27" fillId="25" borderId="43" xfId="2" applyNumberFormat="1" applyFont="1" applyFill="1" applyBorder="1" applyAlignment="1">
      <alignment horizontal="center" vertical="center" wrapText="1"/>
    </xf>
    <xf numFmtId="49" fontId="27" fillId="25" borderId="44" xfId="2" applyNumberFormat="1" applyFont="1" applyFill="1" applyBorder="1" applyAlignment="1">
      <alignment horizontal="center" vertical="center" wrapText="1"/>
    </xf>
    <xf numFmtId="49" fontId="27" fillId="25" borderId="45" xfId="2" applyNumberFormat="1" applyFont="1" applyFill="1" applyBorder="1" applyAlignment="1">
      <alignment horizontal="center" vertical="center" wrapText="1"/>
    </xf>
    <xf numFmtId="49" fontId="27" fillId="25" borderId="51" xfId="2" applyNumberFormat="1" applyFont="1" applyFill="1" applyBorder="1" applyAlignment="1">
      <alignment horizontal="center" vertical="center" wrapText="1"/>
    </xf>
    <xf numFmtId="49" fontId="27" fillId="25" borderId="52" xfId="2" applyNumberFormat="1" applyFont="1" applyFill="1" applyBorder="1" applyAlignment="1">
      <alignment horizontal="center" vertical="center" wrapText="1"/>
    </xf>
    <xf numFmtId="49" fontId="27" fillId="25" borderId="53" xfId="2" applyNumberFormat="1" applyFont="1" applyFill="1" applyBorder="1" applyAlignment="1">
      <alignment horizontal="center" vertical="center" wrapText="1"/>
    </xf>
    <xf numFmtId="0" fontId="40" fillId="28" borderId="87" xfId="2" applyFont="1" applyFill="1" applyBorder="1" applyAlignment="1">
      <alignment horizontal="center" vertical="center"/>
    </xf>
    <xf numFmtId="0" fontId="40" fillId="28" borderId="88" xfId="2" applyFont="1" applyFill="1" applyBorder="1" applyAlignment="1">
      <alignment horizontal="center" vertical="center"/>
    </xf>
    <xf numFmtId="0" fontId="40" fillId="28" borderId="89" xfId="2" applyFont="1" applyFill="1" applyBorder="1" applyAlignment="1">
      <alignment horizontal="center" vertical="center"/>
    </xf>
    <xf numFmtId="49" fontId="27" fillId="34" borderId="86" xfId="2" applyNumberFormat="1" applyFont="1" applyFill="1" applyBorder="1" applyAlignment="1">
      <alignment horizontal="left" vertical="center" wrapText="1" indent="1"/>
    </xf>
    <xf numFmtId="49" fontId="27" fillId="34" borderId="21" xfId="2" applyNumberFormat="1" applyFont="1" applyFill="1" applyBorder="1" applyAlignment="1">
      <alignment horizontal="left" vertical="center" wrapText="1" indent="1"/>
    </xf>
    <xf numFmtId="49" fontId="27" fillId="34" borderId="22" xfId="2" applyNumberFormat="1" applyFont="1" applyFill="1" applyBorder="1" applyAlignment="1">
      <alignment horizontal="left" vertical="center" wrapText="1" indent="1"/>
    </xf>
    <xf numFmtId="0" fontId="38" fillId="36" borderId="46" xfId="2" applyFont="1" applyFill="1" applyBorder="1" applyAlignment="1">
      <alignment horizontal="center" vertical="center" wrapText="1"/>
    </xf>
    <xf numFmtId="0" fontId="38" fillId="36" borderId="47" xfId="2" applyFont="1" applyFill="1" applyBorder="1" applyAlignment="1">
      <alignment horizontal="center" vertical="center" wrapText="1"/>
    </xf>
    <xf numFmtId="0" fontId="38" fillId="36" borderId="48" xfId="2" applyFont="1" applyFill="1" applyBorder="1" applyAlignment="1">
      <alignment horizontal="center" vertical="center" wrapText="1"/>
    </xf>
    <xf numFmtId="0" fontId="38" fillId="37" borderId="46" xfId="2" applyFont="1" applyFill="1" applyBorder="1" applyAlignment="1">
      <alignment horizontal="center" vertical="center" wrapText="1"/>
    </xf>
    <xf numFmtId="0" fontId="38" fillId="37" borderId="47" xfId="2" applyFont="1" applyFill="1" applyBorder="1" applyAlignment="1">
      <alignment horizontal="center" vertical="center" wrapText="1"/>
    </xf>
    <xf numFmtId="0" fontId="38" fillId="37" borderId="48" xfId="2" applyFont="1" applyFill="1" applyBorder="1" applyAlignment="1">
      <alignment horizontal="center" vertical="center" wrapText="1"/>
    </xf>
    <xf numFmtId="0" fontId="38" fillId="38" borderId="46" xfId="2" applyFont="1" applyFill="1" applyBorder="1" applyAlignment="1">
      <alignment horizontal="center" vertical="center" wrapText="1"/>
    </xf>
    <xf numFmtId="0" fontId="38" fillId="38" borderId="47" xfId="2" applyFont="1" applyFill="1" applyBorder="1" applyAlignment="1">
      <alignment horizontal="center" vertical="center" wrapText="1"/>
    </xf>
    <xf numFmtId="0" fontId="38" fillId="38" borderId="48" xfId="2" applyFont="1" applyFill="1" applyBorder="1" applyAlignment="1">
      <alignment horizontal="center" vertical="center" wrapText="1"/>
    </xf>
    <xf numFmtId="0" fontId="38" fillId="24" borderId="85" xfId="2" applyFont="1" applyFill="1" applyBorder="1" applyAlignment="1">
      <alignment horizontal="center" vertical="center" wrapText="1"/>
    </xf>
    <xf numFmtId="0" fontId="38" fillId="24" borderId="83" xfId="2" applyFont="1" applyFill="1" applyBorder="1" applyAlignment="1">
      <alignment horizontal="center" vertical="center" wrapText="1"/>
    </xf>
    <xf numFmtId="0" fontId="38" fillId="24" borderId="84" xfId="2" applyFont="1" applyFill="1" applyBorder="1" applyAlignment="1">
      <alignment horizontal="center" vertical="center" wrapText="1"/>
    </xf>
    <xf numFmtId="0" fontId="38" fillId="39" borderId="82" xfId="2" applyFont="1" applyFill="1" applyBorder="1" applyAlignment="1">
      <alignment horizontal="center" vertical="center" wrapText="1"/>
    </xf>
    <xf numFmtId="0" fontId="38" fillId="39" borderId="83" xfId="2" applyFont="1" applyFill="1" applyBorder="1" applyAlignment="1">
      <alignment horizontal="center" vertical="center" wrapText="1"/>
    </xf>
    <xf numFmtId="0" fontId="38" fillId="39" borderId="84" xfId="2" applyFont="1" applyFill="1" applyBorder="1" applyAlignment="1">
      <alignment horizontal="center" vertical="center" wrapText="1"/>
    </xf>
    <xf numFmtId="9" fontId="42" fillId="30" borderId="79" xfId="0" applyNumberFormat="1" applyFont="1" applyFill="1" applyBorder="1" applyAlignment="1">
      <alignment horizontal="center" vertical="center" wrapText="1"/>
    </xf>
    <xf numFmtId="9" fontId="42" fillId="30" borderId="80" xfId="0" applyNumberFormat="1" applyFont="1" applyFill="1" applyBorder="1" applyAlignment="1">
      <alignment horizontal="center" vertical="center" wrapText="1"/>
    </xf>
    <xf numFmtId="9" fontId="42" fillId="30" borderId="81" xfId="0" applyNumberFormat="1" applyFont="1" applyFill="1" applyBorder="1" applyAlignment="1">
      <alignment horizontal="center" vertical="center" wrapText="1"/>
    </xf>
    <xf numFmtId="9" fontId="27" fillId="33" borderId="36" xfId="0" applyNumberFormat="1" applyFont="1" applyFill="1" applyBorder="1" applyAlignment="1">
      <alignment horizontal="center" vertical="center" wrapText="1"/>
    </xf>
    <xf numFmtId="9" fontId="27" fillId="33" borderId="35" xfId="0" applyNumberFormat="1" applyFont="1" applyFill="1" applyBorder="1" applyAlignment="1">
      <alignment horizontal="center" vertical="center" wrapText="1"/>
    </xf>
    <xf numFmtId="9" fontId="27" fillId="33" borderId="37" xfId="0" applyNumberFormat="1" applyFont="1" applyFill="1" applyBorder="1" applyAlignment="1">
      <alignment horizontal="center" vertical="center" wrapText="1"/>
    </xf>
    <xf numFmtId="9" fontId="0" fillId="0" borderId="41" xfId="0" applyNumberFormat="1" applyBorder="1" applyAlignment="1">
      <alignment horizontal="center"/>
    </xf>
    <xf numFmtId="0" fontId="0" fillId="0" borderId="41" xfId="0" applyBorder="1" applyAlignment="1">
      <alignment horizontal="center"/>
    </xf>
    <xf numFmtId="0" fontId="26" fillId="20" borderId="10" xfId="0" applyFont="1" applyFill="1" applyBorder="1" applyAlignment="1">
      <alignment horizontal="right" vertical="center"/>
    </xf>
    <xf numFmtId="0" fontId="26" fillId="20" borderId="11" xfId="0" applyFont="1" applyFill="1" applyBorder="1" applyAlignment="1">
      <alignment horizontal="right" vertical="center"/>
    </xf>
    <xf numFmtId="0" fontId="26" fillId="19" borderId="0" xfId="0" applyFont="1" applyFill="1" applyAlignment="1">
      <alignment horizontal="center" vertical="center"/>
    </xf>
    <xf numFmtId="0" fontId="26" fillId="19" borderId="9" xfId="0" applyFont="1" applyFill="1" applyBorder="1" applyAlignment="1">
      <alignment horizontal="center" vertical="center"/>
    </xf>
  </cellXfs>
  <cellStyles count="3">
    <cellStyle name="Normal" xfId="0" builtinId="0"/>
    <cellStyle name="Normal 2" xfId="2" xr:uid="{00000000-0005-0000-0000-000001000000}"/>
    <cellStyle name="Per cent" xfId="1" builtinId="5"/>
  </cellStyles>
  <dxfs count="125">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theme="0"/>
      </font>
      <fill>
        <patternFill>
          <bgColor rgb="FFC0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customXml" Target="../ink/ink6.xml"/><Relationship Id="rId3" Type="http://schemas.openxmlformats.org/officeDocument/2006/relationships/image" Target="../media/image2.png"/><Relationship Id="rId7" Type="http://schemas.openxmlformats.org/officeDocument/2006/relationships/customXml" Target="../ink/ink5.xml"/><Relationship Id="rId12" Type="http://schemas.openxmlformats.org/officeDocument/2006/relationships/customXml" Target="../ink/ink9.xml"/><Relationship Id="rId2" Type="http://schemas.openxmlformats.org/officeDocument/2006/relationships/customXml" Target="../ink/ink1.xml"/><Relationship Id="rId1" Type="http://schemas.openxmlformats.org/officeDocument/2006/relationships/image" Target="../media/image1.jpeg"/><Relationship Id="rId6" Type="http://schemas.openxmlformats.org/officeDocument/2006/relationships/customXml" Target="../ink/ink4.xml"/><Relationship Id="rId11" Type="http://schemas.openxmlformats.org/officeDocument/2006/relationships/image" Target="../media/image3.png"/><Relationship Id="rId5" Type="http://schemas.openxmlformats.org/officeDocument/2006/relationships/customXml" Target="../ink/ink3.xml"/><Relationship Id="rId10" Type="http://schemas.openxmlformats.org/officeDocument/2006/relationships/customXml" Target="../ink/ink8.xml"/><Relationship Id="rId4" Type="http://schemas.openxmlformats.org/officeDocument/2006/relationships/customXml" Target="../ink/ink2.xml"/><Relationship Id="rId9" Type="http://schemas.openxmlformats.org/officeDocument/2006/relationships/customXml" Target="../ink/ink7.xml"/></Relationships>
</file>

<file path=xl/drawings/drawing1.xml><?xml version="1.0" encoding="utf-8"?>
<xdr:wsDr xmlns:xdr="http://schemas.openxmlformats.org/drawingml/2006/spreadsheetDrawing" xmlns:a="http://schemas.openxmlformats.org/drawingml/2006/main">
  <xdr:twoCellAnchor editAs="oneCell">
    <xdr:from>
      <xdr:col>33</xdr:col>
      <xdr:colOff>50800</xdr:colOff>
      <xdr:row>0</xdr:row>
      <xdr:rowOff>0</xdr:rowOff>
    </xdr:from>
    <xdr:to>
      <xdr:col>34</xdr:col>
      <xdr:colOff>1955800</xdr:colOff>
      <xdr:row>1</xdr:row>
      <xdr:rowOff>330200</xdr:rowOff>
    </xdr:to>
    <xdr:pic>
      <xdr:nvPicPr>
        <xdr:cNvPr id="2" name="Picture 1">
          <a:extLst>
            <a:ext uri="{FF2B5EF4-FFF2-40B4-BE49-F238E27FC236}">
              <a16:creationId xmlns:a16="http://schemas.microsoft.com/office/drawing/2014/main" id="{3AB72BBF-B95A-CF4A-ADB8-D8FD358B5170}"/>
            </a:ext>
          </a:extLst>
        </xdr:cNvPr>
        <xdr:cNvPicPr>
          <a:picLocks noChangeAspect="1"/>
        </xdr:cNvPicPr>
      </xdr:nvPicPr>
      <xdr:blipFill>
        <a:blip xmlns:r="http://schemas.openxmlformats.org/officeDocument/2006/relationships" r:embed="rId1"/>
        <a:stretch>
          <a:fillRect/>
        </a:stretch>
      </xdr:blipFill>
      <xdr:spPr>
        <a:xfrm>
          <a:off x="15265400" y="0"/>
          <a:ext cx="2476500" cy="660400"/>
        </a:xfrm>
        <a:prstGeom prst="rect">
          <a:avLst/>
        </a:prstGeom>
      </xdr:spPr>
    </xdr:pic>
    <xdr:clientData/>
  </xdr:twoCellAnchor>
  <xdr:twoCellAnchor editAs="oneCell">
    <xdr:from>
      <xdr:col>8</xdr:col>
      <xdr:colOff>0</xdr:colOff>
      <xdr:row>54</xdr:row>
      <xdr:rowOff>42000</xdr:rowOff>
    </xdr:from>
    <xdr:to>
      <xdr:col>8</xdr:col>
      <xdr:colOff>360</xdr:colOff>
      <xdr:row>54</xdr:row>
      <xdr:rowOff>42360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 2">
              <a:extLst>
                <a:ext uri="{FF2B5EF4-FFF2-40B4-BE49-F238E27FC236}">
                  <a16:creationId xmlns:a16="http://schemas.microsoft.com/office/drawing/2014/main" id="{4BE7E9DB-78FE-704F-843C-0388D194D169}"/>
                </a:ext>
              </a:extLst>
            </xdr14:cNvPr>
            <xdr14:cNvContentPartPr/>
          </xdr14:nvContentPartPr>
          <xdr14:nvPr macro=""/>
          <xdr14:xfrm>
            <a:off x="5895000" y="2251800"/>
            <a:ext cx="360" cy="360"/>
          </xdr14:xfrm>
        </xdr:contentPart>
      </mc:Choice>
      <mc:Fallback xmlns="">
        <xdr:pic>
          <xdr:nvPicPr>
            <xdr:cNvPr id="6" name="Ink 5">
              <a:extLst>
                <a:ext uri="{FF2B5EF4-FFF2-40B4-BE49-F238E27FC236}">
                  <a16:creationId xmlns:a16="http://schemas.microsoft.com/office/drawing/2014/main" id="{710F975C-0E34-1C4F-85DC-4FD877DBB255}"/>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two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 3">
              <a:extLst>
                <a:ext uri="{FF2B5EF4-FFF2-40B4-BE49-F238E27FC236}">
                  <a16:creationId xmlns:a16="http://schemas.microsoft.com/office/drawing/2014/main" id="{CD44BA34-2C55-AA47-814B-B2F28D792F0F}"/>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5" name="Ink 4">
              <a:extLst>
                <a:ext uri="{FF2B5EF4-FFF2-40B4-BE49-F238E27FC236}">
                  <a16:creationId xmlns:a16="http://schemas.microsoft.com/office/drawing/2014/main" id="{25E8EF0B-DCAD-A14E-BE73-6D77836771A8}"/>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6" name="Ink 5">
              <a:extLst>
                <a:ext uri="{FF2B5EF4-FFF2-40B4-BE49-F238E27FC236}">
                  <a16:creationId xmlns:a16="http://schemas.microsoft.com/office/drawing/2014/main" id="{6F6D5FA1-705A-FD4F-B176-F4F9D9B7EF17}"/>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7" name="Ink 6">
              <a:extLst>
                <a:ext uri="{FF2B5EF4-FFF2-40B4-BE49-F238E27FC236}">
                  <a16:creationId xmlns:a16="http://schemas.microsoft.com/office/drawing/2014/main" id="{4239AC7A-4145-1240-BDF2-B7D688EDF770}"/>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8" name="Ink 7">
              <a:extLst>
                <a:ext uri="{FF2B5EF4-FFF2-40B4-BE49-F238E27FC236}">
                  <a16:creationId xmlns:a16="http://schemas.microsoft.com/office/drawing/2014/main" id="{1621FF31-345F-B044-A013-49F823065626}"/>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9" name="Ink 8">
              <a:extLst>
                <a:ext uri="{FF2B5EF4-FFF2-40B4-BE49-F238E27FC236}">
                  <a16:creationId xmlns:a16="http://schemas.microsoft.com/office/drawing/2014/main" id="{99C87863-6036-BE40-9184-C823F7B56F54}"/>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twoCellAnchor editAs="oneCell">
    <xdr:from>
      <xdr:col>9</xdr:col>
      <xdr:colOff>931480</xdr:colOff>
      <xdr:row>52</xdr:row>
      <xdr:rowOff>128280</xdr:rowOff>
    </xdr:from>
    <xdr:to>
      <xdr:col>9</xdr:col>
      <xdr:colOff>931840</xdr:colOff>
      <xdr:row>52</xdr:row>
      <xdr:rowOff>128640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0" name="Ink 9">
              <a:extLst>
                <a:ext uri="{FF2B5EF4-FFF2-40B4-BE49-F238E27FC236}">
                  <a16:creationId xmlns:a16="http://schemas.microsoft.com/office/drawing/2014/main" id="{492A3BB6-B494-6D43-833C-7197B75CCC8F}"/>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twoCellAnchor>
  <xdr:twoCellAnchor editAs="oneCell">
    <xdr:from>
      <xdr:col>10</xdr:col>
      <xdr:colOff>640820</xdr:colOff>
      <xdr:row>52</xdr:row>
      <xdr:rowOff>120000</xdr:rowOff>
    </xdr:from>
    <xdr:to>
      <xdr:col>10</xdr:col>
      <xdr:colOff>641180</xdr:colOff>
      <xdr:row>52</xdr:row>
      <xdr:rowOff>120360</xdr:rowOff>
    </xdr:to>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1" name="Ink 10">
              <a:extLst>
                <a:ext uri="{FF2B5EF4-FFF2-40B4-BE49-F238E27FC236}">
                  <a16:creationId xmlns:a16="http://schemas.microsoft.com/office/drawing/2014/main" id="{A53CFC20-E673-8549-A386-06992E081819}"/>
                </a:ext>
              </a:extLst>
            </xdr14:cNvPr>
            <xdr14:cNvContentPartPr/>
          </xdr14:nvContentPartPr>
          <xdr14:nvPr macro=""/>
          <xdr14:xfrm>
            <a:off x="19017720" y="12540600"/>
            <a:ext cx="360" cy="360"/>
          </xdr14:xfrm>
        </xdr:contentPart>
      </mc:Choice>
      <mc:Fallback xmlns="">
        <xdr:pic>
          <xdr:nvPicPr>
            <xdr:cNvPr id="11" name="Ink 10">
              <a:extLst>
                <a:ext uri="{FF2B5EF4-FFF2-40B4-BE49-F238E27FC236}">
                  <a16:creationId xmlns:a16="http://schemas.microsoft.com/office/drawing/2014/main" id="{A53CFC20-E673-8549-A386-06992E081819}"/>
                </a:ext>
              </a:extLst>
            </xdr:cNvPr>
            <xdr:cNvPicPr/>
          </xdr:nvPicPr>
          <xdr:blipFill>
            <a:blip xmlns:r="http://schemas.openxmlformats.org/officeDocument/2006/relationships" r:embed="rId11"/>
            <a:stretch>
              <a:fillRect/>
            </a:stretch>
          </xdr:blipFill>
          <xdr:spPr>
            <a:xfrm>
              <a:off x="19011600" y="12534480"/>
              <a:ext cx="12600" cy="12600"/>
            </a:xfrm>
            <a:prstGeom prst="rect">
              <a:avLst/>
            </a:prstGeom>
          </xdr:spPr>
        </xdr:pic>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CAR%20INSURANCE/ACCESS/CAR%20INSURANCE%20ACCESS%2003%20MAR%202026.xlsx" TargetMode="External"/><Relationship Id="rId1" Type="http://schemas.openxmlformats.org/officeDocument/2006/relationships/externalLinkPath" Target="/Users/simonblair/Library/CloudStorage/Dropbox/ACXPA%20Quality%20Insights/REPORTS/2026/CAR%20INSURANCE/ACCESS/CAR%20INSURANCE%20ACCESS%2003%20MAR%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AAMI"/>
      <sheetName val="ALLIANZ"/>
      <sheetName val="BUDGET DIRECT"/>
      <sheetName val="NRMA"/>
      <sheetName val="RAC"/>
      <sheetName val="RACV"/>
      <sheetName val="YOUI"/>
    </sheetNames>
    <sheetDataSet>
      <sheetData sheetId="0"/>
      <sheetData sheetId="1"/>
      <sheetData sheetId="2">
        <row r="4">
          <cell r="D4">
            <v>0.39805555555555561</v>
          </cell>
          <cell r="E4">
            <v>0.56904761904761902</v>
          </cell>
          <cell r="F4">
            <v>0.71375</v>
          </cell>
          <cell r="G4">
            <v>0.58291666666666664</v>
          </cell>
          <cell r="H4">
            <v>0.7335515873015872</v>
          </cell>
          <cell r="I4">
            <v>0.14077380952380952</v>
          </cell>
          <cell r="J4">
            <v>0.75749999999999995</v>
          </cell>
        </row>
        <row r="70">
          <cell r="B70">
            <v>3.1156305114638447E-3</v>
          </cell>
          <cell r="D70">
            <v>3.7268518518518523E-3</v>
          </cell>
          <cell r="E70">
            <v>3.3371913580246908E-3</v>
          </cell>
          <cell r="F70">
            <v>1.531635802469136E-3</v>
          </cell>
          <cell r="G70">
            <v>2.3842592592592596E-3</v>
          </cell>
          <cell r="H70">
            <v>2.5000000000000001E-3</v>
          </cell>
          <cell r="I70">
            <v>7.3418209876543209E-3</v>
          </cell>
          <cell r="J70">
            <v>9.8765432098765434E-4</v>
          </cell>
        </row>
      </sheetData>
      <sheetData sheetId="3">
        <row r="4">
          <cell r="D4">
            <v>0.58250000000000002</v>
          </cell>
          <cell r="E4">
            <v>0</v>
          </cell>
          <cell r="F4">
            <v>0.61166666666666669</v>
          </cell>
        </row>
      </sheetData>
      <sheetData sheetId="4">
        <row r="4">
          <cell r="D4">
            <v>0.76249999999999996</v>
          </cell>
          <cell r="E4">
            <v>0.15089285714285716</v>
          </cell>
          <cell r="F4">
            <v>0.79374999999999996</v>
          </cell>
        </row>
      </sheetData>
      <sheetData sheetId="5">
        <row r="4">
          <cell r="D4">
            <v>0.71375</v>
          </cell>
          <cell r="E4">
            <v>0.71375</v>
          </cell>
          <cell r="F4">
            <v>0.71375</v>
          </cell>
        </row>
      </sheetData>
      <sheetData sheetId="6">
        <row r="4">
          <cell r="D4">
            <v>0.46708333333333329</v>
          </cell>
          <cell r="E4">
            <v>0.64083333333333337</v>
          </cell>
          <cell r="F4">
            <v>0.64083333333333337</v>
          </cell>
        </row>
      </sheetData>
      <sheetData sheetId="7">
        <row r="4">
          <cell r="D4">
            <v>0.61232142857142857</v>
          </cell>
          <cell r="E4">
            <v>0.76291666666666658</v>
          </cell>
          <cell r="F4">
            <v>0.82541666666666658</v>
          </cell>
        </row>
      </sheetData>
      <sheetData sheetId="8">
        <row r="4">
          <cell r="D4">
            <v>0.42232142857142857</v>
          </cell>
          <cell r="E4">
            <v>0</v>
          </cell>
          <cell r="F4">
            <v>0</v>
          </cell>
        </row>
      </sheetData>
      <sheetData sheetId="9">
        <row r="4">
          <cell r="D4">
            <v>0.75750000000000006</v>
          </cell>
          <cell r="E4">
            <v>0.75750000000000006</v>
          </cell>
          <cell r="F4">
            <v>0.75750000000000006</v>
          </cell>
        </row>
      </sheetData>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7"/>
    </inkml:context>
    <inkml:brush xml:id="br0">
      <inkml:brushProperty name="width" value="0.05" units="cm"/>
      <inkml:brushProperty name="height" value="0.05" units="cm"/>
    </inkml:brush>
  </inkml:definitions>
  <inkml:trace contextRef="#ctx0" brushRef="#br0">0 0 24575,'0'0'0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8"/>
    </inkml:context>
    <inkml:brush xml:id="br0">
      <inkml:brushProperty name="width" value="0.05" units="cm"/>
      <inkml:brushProperty name="height" value="0.05" units="cm"/>
    </inkml:brush>
  </inkml:definitions>
  <inkml:trace contextRef="#ctx0" brushRef="#br0">0 0 24575,'0'0'0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9"/>
    </inkml:context>
    <inkml:brush xml:id="br0">
      <inkml:brushProperty name="width" value="0.05" units="cm"/>
      <inkml:brushProperty name="height" value="0.05" units="cm"/>
    </inkml:brush>
  </inkml:definitions>
  <inkml:trace contextRef="#ctx0" brushRef="#br0">0 0 24575,'0'0'0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0"/>
    </inkml:context>
    <inkml:brush xml:id="br0">
      <inkml:brushProperty name="width" value="0.05" units="cm"/>
      <inkml:brushProperty name="height" value="0.05" units="cm"/>
    </inkml:brush>
  </inkml:definitions>
  <inkml:trace contextRef="#ctx0" brushRef="#br0">0 0 24575,'0'0'0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1"/>
    </inkml:context>
    <inkml:brush xml:id="br0">
      <inkml:brushProperty name="width" value="0.05" units="cm"/>
      <inkml:brushProperty name="height" value="0.05" units="cm"/>
    </inkml:brush>
  </inkml:definitions>
  <inkml:trace contextRef="#ctx0" brushRef="#br0">0 0 24575,'0'0'0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2"/>
    </inkml:context>
    <inkml:brush xml:id="br0">
      <inkml:brushProperty name="width" value="0.05" units="cm"/>
      <inkml:brushProperty name="height" value="0.05" units="cm"/>
    </inkml:brush>
  </inkml:definitions>
  <inkml:trace contextRef="#ctx0" brushRef="#br0">0 0 24575,'0'0'0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3"/>
    </inkml:context>
    <inkml:brush xml:id="br0">
      <inkml:brushProperty name="width" value="0.05" units="cm"/>
      <inkml:brushProperty name="height" value="0.05" units="cm"/>
    </inkml:brush>
  </inkml:definitions>
  <inkml:trace contextRef="#ctx0" brushRef="#br0">0 0 24575,'0'0'0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4"/>
    </inkml:context>
    <inkml:brush xml:id="br0">
      <inkml:brushProperty name="width" value="0.035" units="cm"/>
      <inkml:brushProperty name="height" value="0.035" units="cm"/>
    </inkml:brush>
  </inkml:definitions>
  <inkml:trace contextRef="#ctx0" brushRef="#br0">0 1 24575,'0'0'0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5"/>
    </inkml:context>
    <inkml:brush xml:id="br0">
      <inkml:brushProperty name="width" value="0.035" units="cm"/>
      <inkml:brushProperty name="height" value="0.035" units="cm"/>
    </inkml:brush>
  </inkml:definitions>
  <inkml:trace contextRef="#ctx0" brushRef="#br0">0 1 24575,'0'0'0</inkml:trace>
</inkm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zoomScale="97" zoomScaleNormal="97" workbookViewId="0">
      <pane xSplit="1" ySplit="4" topLeftCell="U5" activePane="bottomRight" state="frozen"/>
      <selection pane="topRight" activeCell="B1" sqref="B1"/>
      <selection pane="bottomLeft" activeCell="A5" sqref="A5"/>
      <selection pane="bottomRight" activeCell="D3" sqref="D3:H3"/>
    </sheetView>
  </sheetViews>
  <sheetFormatPr baseColWidth="10" defaultColWidth="11.1640625" defaultRowHeight="16" x14ac:dyDescent="0.2"/>
  <cols>
    <col min="1" max="1" width="32" style="77" customWidth="1"/>
    <col min="2" max="2" width="24" style="79" customWidth="1"/>
    <col min="3" max="3" width="21.1640625" style="74" customWidth="1"/>
    <col min="4" max="4" width="16.6640625" style="74" customWidth="1"/>
    <col min="5" max="26" width="16.83203125" style="75" customWidth="1"/>
    <col min="27" max="27" width="0.83203125" style="75" customWidth="1"/>
    <col min="28" max="28" width="18.33203125" style="75" customWidth="1"/>
    <col min="29" max="29" width="16.6640625" style="74" customWidth="1"/>
    <col min="30" max="30" width="16.5" style="74" customWidth="1"/>
    <col min="31" max="31" width="3.6640625" style="74" customWidth="1"/>
    <col min="32" max="32" width="16.6640625" style="74" customWidth="1"/>
    <col min="33" max="33" width="16.6640625" style="277" customWidth="1"/>
    <col min="34" max="38" width="16.6640625" style="74" customWidth="1"/>
    <col min="39" max="39" width="16.6640625" style="277" customWidth="1"/>
  </cols>
  <sheetData>
    <row r="1" spans="1:39" ht="17" thickBot="1" x14ac:dyDescent="0.25">
      <c r="A1" s="76"/>
      <c r="B1" s="78"/>
      <c r="C1" s="80"/>
      <c r="D1" s="64"/>
      <c r="E1" s="65"/>
      <c r="F1" s="65"/>
      <c r="G1" s="65"/>
      <c r="H1" s="65"/>
      <c r="I1" s="65"/>
      <c r="J1" s="65"/>
      <c r="K1" s="65"/>
      <c r="L1" s="65"/>
      <c r="M1" s="65"/>
      <c r="N1" s="65"/>
      <c r="O1" s="65"/>
      <c r="P1" s="65"/>
      <c r="Q1" s="65"/>
      <c r="R1" s="65"/>
      <c r="S1" s="65"/>
      <c r="T1" s="65"/>
      <c r="U1" s="65"/>
      <c r="V1" s="65"/>
      <c r="W1" s="65"/>
      <c r="X1" s="65"/>
      <c r="Y1" s="65"/>
      <c r="Z1" s="65"/>
      <c r="AA1" s="65"/>
      <c r="AB1" s="65"/>
      <c r="AC1" s="64"/>
      <c r="AD1" s="64"/>
      <c r="AE1" s="64"/>
      <c r="AF1" s="64"/>
      <c r="AG1" s="269"/>
      <c r="AH1" s="64"/>
      <c r="AI1" s="64"/>
      <c r="AJ1" s="64"/>
      <c r="AK1" s="64"/>
      <c r="AL1" s="64"/>
      <c r="AM1" s="269"/>
    </row>
    <row r="2" spans="1:39" ht="27" customHeight="1" thickBot="1" x14ac:dyDescent="0.25">
      <c r="A2" s="316" t="s">
        <v>89</v>
      </c>
      <c r="B2" s="337" t="s">
        <v>87</v>
      </c>
      <c r="C2" s="340" t="s">
        <v>88</v>
      </c>
      <c r="D2" s="319" t="s">
        <v>160</v>
      </c>
      <c r="E2" s="320"/>
      <c r="F2" s="320"/>
      <c r="G2" s="320"/>
      <c r="H2" s="320"/>
      <c r="I2" s="320"/>
      <c r="J2" s="320"/>
      <c r="K2" s="320"/>
      <c r="L2" s="320"/>
      <c r="M2" s="320"/>
      <c r="N2" s="320"/>
      <c r="O2" s="320"/>
      <c r="P2" s="320"/>
      <c r="Q2" s="320"/>
      <c r="R2" s="320"/>
      <c r="S2" s="320"/>
      <c r="T2" s="320"/>
      <c r="U2" s="320"/>
      <c r="V2" s="320"/>
      <c r="W2" s="320"/>
      <c r="X2" s="320"/>
      <c r="Y2" s="320"/>
      <c r="Z2" s="321"/>
      <c r="AA2" s="66"/>
      <c r="AB2" s="306" t="s">
        <v>51</v>
      </c>
      <c r="AC2" s="306"/>
      <c r="AD2" s="307"/>
      <c r="AE2" s="119"/>
      <c r="AF2" s="310"/>
      <c r="AG2" s="311"/>
      <c r="AH2" s="311"/>
      <c r="AI2" s="311"/>
      <c r="AJ2" s="311"/>
      <c r="AK2" s="311"/>
      <c r="AL2" s="312"/>
      <c r="AM2" s="305"/>
    </row>
    <row r="3" spans="1:39" ht="27" customHeight="1" thickBot="1" x14ac:dyDescent="0.25">
      <c r="A3" s="317"/>
      <c r="B3" s="338"/>
      <c r="C3" s="341"/>
      <c r="D3" s="322" t="s">
        <v>9</v>
      </c>
      <c r="E3" s="323"/>
      <c r="F3" s="323"/>
      <c r="G3" s="323"/>
      <c r="H3" s="324"/>
      <c r="I3" s="325" t="s">
        <v>10</v>
      </c>
      <c r="J3" s="326"/>
      <c r="K3" s="326"/>
      <c r="L3" s="327"/>
      <c r="M3" s="328" t="s">
        <v>11</v>
      </c>
      <c r="N3" s="329"/>
      <c r="O3" s="329"/>
      <c r="P3" s="329"/>
      <c r="Q3" s="330"/>
      <c r="R3" s="331" t="s">
        <v>12</v>
      </c>
      <c r="S3" s="332"/>
      <c r="T3" s="332"/>
      <c r="U3" s="333"/>
      <c r="V3" s="334" t="s">
        <v>121</v>
      </c>
      <c r="W3" s="335"/>
      <c r="X3" s="335"/>
      <c r="Y3" s="335"/>
      <c r="Z3" s="336"/>
      <c r="AA3" s="67"/>
      <c r="AB3" s="308"/>
      <c r="AC3" s="308"/>
      <c r="AD3" s="309"/>
      <c r="AE3" s="120"/>
      <c r="AF3" s="313"/>
      <c r="AG3" s="314"/>
      <c r="AH3" s="314"/>
      <c r="AI3" s="314"/>
      <c r="AJ3" s="314"/>
      <c r="AK3" s="314"/>
      <c r="AL3" s="315"/>
      <c r="AM3" s="305"/>
    </row>
    <row r="4" spans="1:39" ht="45" customHeight="1" thickBot="1" x14ac:dyDescent="0.25">
      <c r="A4" s="318"/>
      <c r="B4" s="339"/>
      <c r="C4" s="342"/>
      <c r="D4" s="121" t="s">
        <v>52</v>
      </c>
      <c r="E4" s="122" t="s">
        <v>17</v>
      </c>
      <c r="F4" s="122" t="s">
        <v>18</v>
      </c>
      <c r="G4" s="122" t="s">
        <v>19</v>
      </c>
      <c r="H4" s="122" t="s">
        <v>20</v>
      </c>
      <c r="I4" s="123" t="s">
        <v>53</v>
      </c>
      <c r="J4" s="124" t="s">
        <v>21</v>
      </c>
      <c r="K4" s="125" t="s">
        <v>22</v>
      </c>
      <c r="L4" s="126" t="s">
        <v>23</v>
      </c>
      <c r="M4" s="127" t="s">
        <v>54</v>
      </c>
      <c r="N4" s="128" t="s">
        <v>24</v>
      </c>
      <c r="O4" s="128" t="s">
        <v>27</v>
      </c>
      <c r="P4" s="128" t="s">
        <v>25</v>
      </c>
      <c r="Q4" s="129" t="s">
        <v>26</v>
      </c>
      <c r="R4" s="130" t="s">
        <v>55</v>
      </c>
      <c r="S4" s="131" t="s">
        <v>29</v>
      </c>
      <c r="T4" s="68" t="s">
        <v>28</v>
      </c>
      <c r="U4" s="68" t="s">
        <v>30</v>
      </c>
      <c r="V4" s="132" t="s">
        <v>56</v>
      </c>
      <c r="W4" s="133" t="s">
        <v>31</v>
      </c>
      <c r="X4" s="134" t="s">
        <v>32</v>
      </c>
      <c r="Y4" s="134" t="s">
        <v>33</v>
      </c>
      <c r="Z4" s="135" t="s">
        <v>122</v>
      </c>
      <c r="AA4" s="69"/>
      <c r="AB4" s="136" t="s">
        <v>79</v>
      </c>
      <c r="AC4" s="136" t="s">
        <v>57</v>
      </c>
      <c r="AD4" s="136" t="s">
        <v>58</v>
      </c>
      <c r="AE4" s="137"/>
      <c r="AF4" s="138" t="s">
        <v>86</v>
      </c>
      <c r="AG4" s="278" t="s">
        <v>40</v>
      </c>
      <c r="AH4" s="139" t="s">
        <v>39</v>
      </c>
      <c r="AI4" s="139" t="s">
        <v>36</v>
      </c>
      <c r="AJ4" s="139" t="s">
        <v>37</v>
      </c>
      <c r="AK4" s="139" t="s">
        <v>38</v>
      </c>
      <c r="AL4" s="258" t="s">
        <v>84</v>
      </c>
      <c r="AM4" s="270" t="s">
        <v>80</v>
      </c>
    </row>
    <row r="5" spans="1:39" ht="24" x14ac:dyDescent="0.2">
      <c r="A5" s="116" t="str">
        <f>OVERALL!D$1</f>
        <v>AAMI</v>
      </c>
      <c r="B5" s="140">
        <f>OVERALL!D3</f>
        <v>0.38545833333333335</v>
      </c>
      <c r="C5" s="141">
        <f>OVERALL!D$4</f>
        <v>0.5229166666666667</v>
      </c>
      <c r="D5" s="142">
        <f>OVERALL!D$6</f>
        <v>0.375</v>
      </c>
      <c r="E5" s="70">
        <f>OVERALL!D$7</f>
        <v>1</v>
      </c>
      <c r="F5" s="71">
        <f>OVERALL!D$8</f>
        <v>0</v>
      </c>
      <c r="G5" s="81">
        <f>OVERALL!D$9</f>
        <v>0.5</v>
      </c>
      <c r="H5" s="83">
        <f>OVERALL!D$10</f>
        <v>0</v>
      </c>
      <c r="I5" s="143">
        <f>OVERALL!D$12</f>
        <v>0.33333333333333331</v>
      </c>
      <c r="J5" s="81">
        <f>OVERALL!D$13</f>
        <v>0</v>
      </c>
      <c r="K5" s="82">
        <f>OVERALL!D$14</f>
        <v>1</v>
      </c>
      <c r="L5" s="144">
        <f>OVERALL!D$15</f>
        <v>0</v>
      </c>
      <c r="M5" s="145">
        <f>OVERALL!D$17</f>
        <v>0.625</v>
      </c>
      <c r="N5" s="81">
        <f>OVERALL!D$18</f>
        <v>0.5</v>
      </c>
      <c r="O5" s="82">
        <f>OVERALL!D$19</f>
        <v>0</v>
      </c>
      <c r="P5" s="82">
        <f>OVERALL!D$20</f>
        <v>1</v>
      </c>
      <c r="Q5" s="144">
        <f>OVERALL!D$21</f>
        <v>1</v>
      </c>
      <c r="R5" s="146">
        <f>OVERALL!D$23</f>
        <v>0.5</v>
      </c>
      <c r="S5" s="147">
        <f>OVERALL!D$24</f>
        <v>0.5</v>
      </c>
      <c r="T5" s="83">
        <f>OVERALL!D$25</f>
        <v>0</v>
      </c>
      <c r="U5" s="83">
        <f>OVERALL!D$26</f>
        <v>1</v>
      </c>
      <c r="V5" s="148">
        <f>OVERALL!D$28</f>
        <v>0.75</v>
      </c>
      <c r="W5" s="147">
        <f>OVERALL!D$29</f>
        <v>1</v>
      </c>
      <c r="X5" s="83">
        <f>OVERALL!D$30</f>
        <v>1</v>
      </c>
      <c r="Y5" s="83">
        <f>OVERALL!D$31</f>
        <v>0.5</v>
      </c>
      <c r="Z5" s="83">
        <f>OVERALL!D$32</f>
        <v>0.5</v>
      </c>
      <c r="AA5" s="72"/>
      <c r="AB5" s="82">
        <f>OVERALL!D$34</f>
        <v>0</v>
      </c>
      <c r="AC5" s="82">
        <f>OVERALL!$D$35</f>
        <v>0</v>
      </c>
      <c r="AD5" s="82">
        <f>OVERALL!$D$36</f>
        <v>0</v>
      </c>
      <c r="AE5" s="73"/>
      <c r="AF5" s="84">
        <f>OVERALL!D$39</f>
        <v>0.66666666666666663</v>
      </c>
      <c r="AG5" s="271">
        <f>OVERALL!D$40</f>
        <v>7.4826388888888894E-3</v>
      </c>
      <c r="AH5" s="85">
        <f>OVERALL!D$41</f>
        <v>5</v>
      </c>
      <c r="AI5" s="82">
        <f>OVERALL!D$42</f>
        <v>1</v>
      </c>
      <c r="AJ5" s="82">
        <f>OVERALL!D$43</f>
        <v>1</v>
      </c>
      <c r="AK5" s="82">
        <f>OVERALL!D$44</f>
        <v>1</v>
      </c>
      <c r="AL5" s="82">
        <f>OVERALL!D$45</f>
        <v>0</v>
      </c>
      <c r="AM5" s="271">
        <f>OVERALL!D71</f>
        <v>1.1209490740740742E-2</v>
      </c>
    </row>
    <row r="6" spans="1:39" ht="24" x14ac:dyDescent="0.2">
      <c r="A6" s="116" t="str">
        <f>OVERALL!E$1</f>
        <v>ALLIANZ</v>
      </c>
      <c r="B6" s="140">
        <f>OVERALL!E3</f>
        <v>0.43675595238095244</v>
      </c>
      <c r="C6" s="149">
        <f>OVERALL!E$4</f>
        <v>0.5229166666666667</v>
      </c>
      <c r="D6" s="142">
        <f>OVERALL!E$6</f>
        <v>0.375</v>
      </c>
      <c r="E6" s="150">
        <f>OVERALL!E$7</f>
        <v>0.5</v>
      </c>
      <c r="F6" s="151">
        <f>OVERALL!E$8</f>
        <v>0.5</v>
      </c>
      <c r="G6" s="152">
        <f>OVERALL!E$9</f>
        <v>0.5</v>
      </c>
      <c r="H6" s="153">
        <f>OVERALL!E$10</f>
        <v>0</v>
      </c>
      <c r="I6" s="143">
        <f>OVERALL!E$12</f>
        <v>0.33333333333333331</v>
      </c>
      <c r="J6" s="152">
        <f>OVERALL!E$13</f>
        <v>0</v>
      </c>
      <c r="K6" s="154">
        <f>OVERALL!E$14</f>
        <v>1</v>
      </c>
      <c r="L6" s="155">
        <f>OVERALL!E$15</f>
        <v>0</v>
      </c>
      <c r="M6" s="145">
        <f>OVERALL!E$17</f>
        <v>0.625</v>
      </c>
      <c r="N6" s="152">
        <f>OVERALL!E$18</f>
        <v>0.5</v>
      </c>
      <c r="O6" s="154">
        <f>OVERALL!E$19</f>
        <v>0</v>
      </c>
      <c r="P6" s="154">
        <f>OVERALL!E$20</f>
        <v>1</v>
      </c>
      <c r="Q6" s="155">
        <f>OVERALL!E$21</f>
        <v>1</v>
      </c>
      <c r="R6" s="146">
        <f>OVERALL!E$23</f>
        <v>0.66666666666666663</v>
      </c>
      <c r="S6" s="156">
        <f>OVERALL!E$24</f>
        <v>1</v>
      </c>
      <c r="T6" s="153">
        <f>OVERALL!E$25</f>
        <v>0.5</v>
      </c>
      <c r="U6" s="153">
        <f>OVERALL!E$26</f>
        <v>0.5</v>
      </c>
      <c r="V6" s="148">
        <f>OVERALL!E$28</f>
        <v>0.625</v>
      </c>
      <c r="W6" s="156">
        <f>OVERALL!E$29</f>
        <v>0.5</v>
      </c>
      <c r="X6" s="153">
        <f>OVERALL!E$30</f>
        <v>1</v>
      </c>
      <c r="Y6" s="153">
        <f>OVERALL!E$31</f>
        <v>1</v>
      </c>
      <c r="Z6" s="153">
        <f>OVERALL!E$32</f>
        <v>0</v>
      </c>
      <c r="AA6" s="72"/>
      <c r="AB6" s="154">
        <f>OVERALL!E$34</f>
        <v>0</v>
      </c>
      <c r="AC6" s="154">
        <f>OVERALL!$E$35</f>
        <v>0</v>
      </c>
      <c r="AD6" s="154">
        <f>OVERALL!$E$36</f>
        <v>0</v>
      </c>
      <c r="AE6" s="73"/>
      <c r="AF6" s="157">
        <f>OVERALL!E$39</f>
        <v>0.66666666666666663</v>
      </c>
      <c r="AG6" s="272">
        <f>OVERALL!E$40</f>
        <v>7.28587962962963E-3</v>
      </c>
      <c r="AH6" s="158">
        <f>OVERALL!E$41</f>
        <v>4.5</v>
      </c>
      <c r="AI6" s="154">
        <f>OVERALL!E$42</f>
        <v>0.5</v>
      </c>
      <c r="AJ6" s="154">
        <f>OVERALL!E$43</f>
        <v>1</v>
      </c>
      <c r="AK6" s="154">
        <f>OVERALL!E$44</f>
        <v>1</v>
      </c>
      <c r="AL6" s="154">
        <f>OVERALL!E$45</f>
        <v>0</v>
      </c>
      <c r="AM6" s="272">
        <f>OVERALL!E71</f>
        <v>1.0623070987654321E-2</v>
      </c>
    </row>
    <row r="7" spans="1:39" ht="24" x14ac:dyDescent="0.2">
      <c r="A7" s="116" t="str">
        <f>OVERALL!F$1</f>
        <v>BUDGET DIRECT</v>
      </c>
      <c r="B7" s="140">
        <f>OVERALL!F3</f>
        <v>0.55829166666666663</v>
      </c>
      <c r="C7" s="141">
        <f>OVERALL!F$4</f>
        <v>0.4916666666666667</v>
      </c>
      <c r="D7" s="142">
        <f>OVERALL!F$6</f>
        <v>0.41666666666666663</v>
      </c>
      <c r="E7" s="70">
        <f>OVERALL!F$7</f>
        <v>1</v>
      </c>
      <c r="F7" s="71">
        <f>OVERALL!F$8</f>
        <v>0.33333333333333331</v>
      </c>
      <c r="G7" s="81">
        <f>OVERALL!F$9</f>
        <v>0.33333333333333331</v>
      </c>
      <c r="H7" s="83">
        <f>OVERALL!F$10</f>
        <v>0</v>
      </c>
      <c r="I7" s="143">
        <f>OVERALL!F$12</f>
        <v>0.33333333333333331</v>
      </c>
      <c r="J7" s="81">
        <f>OVERALL!F$13</f>
        <v>0</v>
      </c>
      <c r="K7" s="82">
        <f>OVERALL!F$14</f>
        <v>1</v>
      </c>
      <c r="L7" s="144">
        <f>OVERALL!F$15</f>
        <v>0</v>
      </c>
      <c r="M7" s="145">
        <f>OVERALL!F$17</f>
        <v>0.5</v>
      </c>
      <c r="N7" s="81">
        <f>OVERALL!F$18</f>
        <v>0</v>
      </c>
      <c r="O7" s="82">
        <f>OVERALL!F$19</f>
        <v>0</v>
      </c>
      <c r="P7" s="82">
        <f>OVERALL!F$20</f>
        <v>1</v>
      </c>
      <c r="Q7" s="144">
        <f>OVERALL!F$21</f>
        <v>1</v>
      </c>
      <c r="R7" s="146">
        <f>OVERALL!F$23</f>
        <v>0.44444444444444442</v>
      </c>
      <c r="S7" s="147">
        <f>OVERALL!F$24</f>
        <v>0.66666666666666663</v>
      </c>
      <c r="T7" s="83">
        <f>OVERALL!F$25</f>
        <v>0</v>
      </c>
      <c r="U7" s="83">
        <f>OVERALL!F$26</f>
        <v>0.66666666666666663</v>
      </c>
      <c r="V7" s="148">
        <f>OVERALL!F$28</f>
        <v>0.74999999999999989</v>
      </c>
      <c r="W7" s="147">
        <f>OVERALL!F$29</f>
        <v>1</v>
      </c>
      <c r="X7" s="83">
        <f>OVERALL!F$30</f>
        <v>0.66666666666666663</v>
      </c>
      <c r="Y7" s="83">
        <f>OVERALL!F$31</f>
        <v>0.66666666666666663</v>
      </c>
      <c r="Z7" s="83">
        <f>OVERALL!F$32</f>
        <v>0.66666666666666663</v>
      </c>
      <c r="AA7" s="72"/>
      <c r="AB7" s="82">
        <f>OVERALL!F$34</f>
        <v>0</v>
      </c>
      <c r="AC7" s="82">
        <f>OVERALL!$F$35</f>
        <v>0</v>
      </c>
      <c r="AD7" s="82">
        <f>OVERALL!$F$36</f>
        <v>0</v>
      </c>
      <c r="AE7" s="73"/>
      <c r="AF7" s="84">
        <f>OVERALL!F$39</f>
        <v>1</v>
      </c>
      <c r="AG7" s="271">
        <f>OVERALL!F$40</f>
        <v>5.8719135802469133E-3</v>
      </c>
      <c r="AH7" s="85">
        <f>OVERALL!F$41</f>
        <v>4.666666666666667</v>
      </c>
      <c r="AI7" s="82">
        <f>OVERALL!F$42</f>
        <v>0</v>
      </c>
      <c r="AJ7" s="82">
        <f>OVERALL!F$43</f>
        <v>1</v>
      </c>
      <c r="AK7" s="82">
        <f>OVERALL!F$44</f>
        <v>0.33333333333333331</v>
      </c>
      <c r="AL7" s="82">
        <f>OVERALL!F$45</f>
        <v>0</v>
      </c>
      <c r="AM7" s="271">
        <f>OVERALL!F71</f>
        <v>7.4035493827160495E-3</v>
      </c>
    </row>
    <row r="8" spans="1:39" ht="24" x14ac:dyDescent="0.2">
      <c r="A8" s="116" t="str">
        <f>OVERALL!G$1</f>
        <v>NRMA</v>
      </c>
      <c r="B8" s="140">
        <f>OVERALL!G3</f>
        <v>0.59195833333333325</v>
      </c>
      <c r="C8" s="149">
        <f>OVERALL!G$4</f>
        <v>0.59583333333333333</v>
      </c>
      <c r="D8" s="142">
        <f>OVERALL!G$6</f>
        <v>0.41666666666666663</v>
      </c>
      <c r="E8" s="150">
        <f>OVERALL!G$7</f>
        <v>1</v>
      </c>
      <c r="F8" s="151">
        <f>OVERALL!G$8</f>
        <v>0.33333333333333331</v>
      </c>
      <c r="G8" s="152">
        <f>OVERALL!G$9</f>
        <v>0</v>
      </c>
      <c r="H8" s="153">
        <f>OVERALL!G$10</f>
        <v>0.33333333333333331</v>
      </c>
      <c r="I8" s="143">
        <f>OVERALL!G$12</f>
        <v>0.33333333333333331</v>
      </c>
      <c r="J8" s="152">
        <f>OVERALL!G$13</f>
        <v>0</v>
      </c>
      <c r="K8" s="154">
        <f>OVERALL!G$14</f>
        <v>1</v>
      </c>
      <c r="L8" s="155">
        <f>OVERALL!G$15</f>
        <v>0</v>
      </c>
      <c r="M8" s="145">
        <f>OVERALL!G$17</f>
        <v>0.58333333333333326</v>
      </c>
      <c r="N8" s="152">
        <f>OVERALL!G$18</f>
        <v>0.33333333333333331</v>
      </c>
      <c r="O8" s="154">
        <f>OVERALL!G$19</f>
        <v>0</v>
      </c>
      <c r="P8" s="154">
        <f>OVERALL!G$20</f>
        <v>1</v>
      </c>
      <c r="Q8" s="155">
        <f>OVERALL!G$21</f>
        <v>1</v>
      </c>
      <c r="R8" s="146">
        <f>OVERALL!G$23</f>
        <v>0.77777777777777768</v>
      </c>
      <c r="S8" s="156">
        <f>OVERALL!G$24</f>
        <v>1</v>
      </c>
      <c r="T8" s="153">
        <f>OVERALL!G$25</f>
        <v>0.33333333333333331</v>
      </c>
      <c r="U8" s="153">
        <f>OVERALL!G$26</f>
        <v>1</v>
      </c>
      <c r="V8" s="148">
        <f>OVERALL!G$28</f>
        <v>0.91666666666666663</v>
      </c>
      <c r="W8" s="156">
        <f>OVERALL!G$29</f>
        <v>1</v>
      </c>
      <c r="X8" s="153">
        <f>OVERALL!G$30</f>
        <v>1</v>
      </c>
      <c r="Y8" s="153">
        <f>OVERALL!G$31</f>
        <v>0.66666666666666663</v>
      </c>
      <c r="Z8" s="153">
        <f>OVERALL!G$32</f>
        <v>1</v>
      </c>
      <c r="AA8" s="72"/>
      <c r="AB8" s="154">
        <f>OVERALL!G$34</f>
        <v>0</v>
      </c>
      <c r="AC8" s="154">
        <f>OVERALL!$G$35</f>
        <v>0</v>
      </c>
      <c r="AD8" s="154">
        <f>OVERALL!$G$36</f>
        <v>0</v>
      </c>
      <c r="AE8" s="73"/>
      <c r="AF8" s="157">
        <f>OVERALL!G$39</f>
        <v>1</v>
      </c>
      <c r="AG8" s="272">
        <f>OVERALL!G$40</f>
        <v>7.5694444444444446E-3</v>
      </c>
      <c r="AH8" s="158">
        <f>OVERALL!G$41</f>
        <v>5.666666666666667</v>
      </c>
      <c r="AI8" s="154">
        <f>OVERALL!G$42</f>
        <v>0.33333333333333331</v>
      </c>
      <c r="AJ8" s="154">
        <f>OVERALL!G$43</f>
        <v>1</v>
      </c>
      <c r="AK8" s="154">
        <f>OVERALL!G$44</f>
        <v>1</v>
      </c>
      <c r="AL8" s="154">
        <f>OVERALL!G$45</f>
        <v>0</v>
      </c>
      <c r="AM8" s="272">
        <f>OVERALL!G71</f>
        <v>9.9537037037037042E-3</v>
      </c>
    </row>
    <row r="9" spans="1:39" ht="24" x14ac:dyDescent="0.2">
      <c r="A9" s="116" t="str">
        <f>OVERALL!H$1</f>
        <v>RAC</v>
      </c>
      <c r="B9" s="140">
        <f>OVERALL!H3</f>
        <v>0.64687103174603167</v>
      </c>
      <c r="C9" s="141">
        <f>OVERALL!H$4</f>
        <v>0.60972222222222228</v>
      </c>
      <c r="D9" s="142">
        <f>OVERALL!H$6</f>
        <v>0.33333333333333331</v>
      </c>
      <c r="E9" s="70">
        <f>OVERALL!H$7</f>
        <v>0.66666666666666663</v>
      </c>
      <c r="F9" s="71">
        <f>OVERALL!H$8</f>
        <v>0.33333333333333331</v>
      </c>
      <c r="G9" s="81">
        <f>OVERALL!H$9</f>
        <v>0</v>
      </c>
      <c r="H9" s="83">
        <f>OVERALL!H$10</f>
        <v>0.33333333333333331</v>
      </c>
      <c r="I9" s="143">
        <f>OVERALL!H$12</f>
        <v>0.44444444444444442</v>
      </c>
      <c r="J9" s="81">
        <f>OVERALL!H$13</f>
        <v>0</v>
      </c>
      <c r="K9" s="82">
        <f>OVERALL!H$14</f>
        <v>1</v>
      </c>
      <c r="L9" s="144">
        <f>OVERALL!H$15</f>
        <v>0.33333333333333331</v>
      </c>
      <c r="M9" s="145">
        <f>OVERALL!H$17</f>
        <v>0.75</v>
      </c>
      <c r="N9" s="81">
        <f>OVERALL!H$18</f>
        <v>0.66666666666666663</v>
      </c>
      <c r="O9" s="82">
        <f>OVERALL!H$19</f>
        <v>0.33333333333333331</v>
      </c>
      <c r="P9" s="82">
        <f>OVERALL!H$20</f>
        <v>1</v>
      </c>
      <c r="Q9" s="144">
        <f>OVERALL!H$21</f>
        <v>1</v>
      </c>
      <c r="R9" s="146">
        <f>OVERALL!H$23</f>
        <v>0.66666666666666663</v>
      </c>
      <c r="S9" s="147">
        <f>OVERALL!H$24</f>
        <v>0.66666666666666663</v>
      </c>
      <c r="T9" s="83">
        <f>OVERALL!H$25</f>
        <v>0.33333333333333331</v>
      </c>
      <c r="U9" s="83">
        <f>OVERALL!H$26</f>
        <v>1</v>
      </c>
      <c r="V9" s="148">
        <f>OVERALL!H$28</f>
        <v>0.83333333333333326</v>
      </c>
      <c r="W9" s="147">
        <f>OVERALL!H$29</f>
        <v>1</v>
      </c>
      <c r="X9" s="83">
        <f>OVERALL!H$30</f>
        <v>0.66666666666666663</v>
      </c>
      <c r="Y9" s="83">
        <f>OVERALL!H$31</f>
        <v>1</v>
      </c>
      <c r="Z9" s="83">
        <f>OVERALL!H$32</f>
        <v>0.66666666666666663</v>
      </c>
      <c r="AA9" s="72"/>
      <c r="AB9" s="82">
        <f>OVERALL!H$34</f>
        <v>0</v>
      </c>
      <c r="AC9" s="82">
        <f>OVERALL!$H$35</f>
        <v>0</v>
      </c>
      <c r="AD9" s="82">
        <f>OVERALL!$H$36</f>
        <v>0</v>
      </c>
      <c r="AE9" s="73"/>
      <c r="AF9" s="84">
        <f>OVERALL!H$39</f>
        <v>1</v>
      </c>
      <c r="AG9" s="271">
        <f>OVERALL!H$40</f>
        <v>8.9814814814814809E-3</v>
      </c>
      <c r="AH9" s="85">
        <f>OVERALL!H$41</f>
        <v>5.666666666666667</v>
      </c>
      <c r="AI9" s="82">
        <f>OVERALL!H$42</f>
        <v>0.66666666666666663</v>
      </c>
      <c r="AJ9" s="82">
        <f>OVERALL!H$43</f>
        <v>1</v>
      </c>
      <c r="AK9" s="82">
        <f>OVERALL!H$44</f>
        <v>0.66666666666666663</v>
      </c>
      <c r="AL9" s="82">
        <f>OVERALL!H$45</f>
        <v>0</v>
      </c>
      <c r="AM9" s="271">
        <f>OVERALL!H71</f>
        <v>1.1481481481481481E-2</v>
      </c>
    </row>
    <row r="10" spans="1:39" ht="24" x14ac:dyDescent="0.2">
      <c r="A10" s="116" t="str">
        <f>OVERALL!I$1</f>
        <v>RACV</v>
      </c>
      <c r="B10" s="140">
        <f>OVERALL!I3</f>
        <v>0.19514880952380947</v>
      </c>
      <c r="C10" s="149">
        <f>OVERALL!I$4</f>
        <v>0.50416666666666665</v>
      </c>
      <c r="D10" s="142">
        <f>OVERALL!I$6</f>
        <v>0</v>
      </c>
      <c r="E10" s="150">
        <f>OVERALL!I$7</f>
        <v>0</v>
      </c>
      <c r="F10" s="151">
        <f>OVERALL!I$8</f>
        <v>0</v>
      </c>
      <c r="G10" s="152">
        <f>OVERALL!I$9</f>
        <v>0</v>
      </c>
      <c r="H10" s="153">
        <f>OVERALL!I$10</f>
        <v>0</v>
      </c>
      <c r="I10" s="143">
        <f>OVERALL!I$12</f>
        <v>0.33333333333333331</v>
      </c>
      <c r="J10" s="152">
        <f>OVERALL!I$13</f>
        <v>0</v>
      </c>
      <c r="K10" s="154">
        <f>OVERALL!I$14</f>
        <v>1</v>
      </c>
      <c r="L10" s="155">
        <f>OVERALL!I$15</f>
        <v>0</v>
      </c>
      <c r="M10" s="145">
        <f>OVERALL!I$17</f>
        <v>0.75</v>
      </c>
      <c r="N10" s="152">
        <f>OVERALL!I$18</f>
        <v>1</v>
      </c>
      <c r="O10" s="154">
        <f>OVERALL!I$19</f>
        <v>0</v>
      </c>
      <c r="P10" s="154">
        <f>OVERALL!I$20</f>
        <v>1</v>
      </c>
      <c r="Q10" s="155">
        <f>OVERALL!I$21</f>
        <v>1</v>
      </c>
      <c r="R10" s="146">
        <f>OVERALL!I$23</f>
        <v>0.66666666666666663</v>
      </c>
      <c r="S10" s="156">
        <f>OVERALL!I$24</f>
        <v>1</v>
      </c>
      <c r="T10" s="153">
        <f>OVERALL!I$25</f>
        <v>0</v>
      </c>
      <c r="U10" s="153">
        <f>OVERALL!I$26</f>
        <v>1</v>
      </c>
      <c r="V10" s="148">
        <f>OVERALL!I$28</f>
        <v>0.75</v>
      </c>
      <c r="W10" s="156">
        <f>OVERALL!I$29</f>
        <v>1</v>
      </c>
      <c r="X10" s="153">
        <f>OVERALL!I$30</f>
        <v>1</v>
      </c>
      <c r="Y10" s="153">
        <f>OVERALL!I$31</f>
        <v>0</v>
      </c>
      <c r="Z10" s="153">
        <f>OVERALL!I$32</f>
        <v>1</v>
      </c>
      <c r="AA10" s="72"/>
      <c r="AB10" s="154">
        <f>OVERALL!I$34</f>
        <v>0</v>
      </c>
      <c r="AC10" s="154">
        <f>OVERALL!$I$35</f>
        <v>0</v>
      </c>
      <c r="AD10" s="154">
        <f>OVERALL!$I$36</f>
        <v>0</v>
      </c>
      <c r="AE10" s="73"/>
      <c r="AF10" s="157">
        <f>OVERALL!I$39</f>
        <v>0.33333333333333331</v>
      </c>
      <c r="AG10" s="272">
        <f>OVERALL!I$40</f>
        <v>5.6481481481481478E-3</v>
      </c>
      <c r="AH10" s="158">
        <f>OVERALL!I$41</f>
        <v>5</v>
      </c>
      <c r="AI10" s="154">
        <f>OVERALL!I$42</f>
        <v>0</v>
      </c>
      <c r="AJ10" s="154">
        <f>OVERALL!I$43</f>
        <v>1</v>
      </c>
      <c r="AK10" s="154">
        <f>OVERALL!I$44</f>
        <v>1</v>
      </c>
      <c r="AL10" s="154">
        <f>OVERALL!I$45</f>
        <v>0</v>
      </c>
      <c r="AM10" s="272">
        <f>OVERALL!I71</f>
        <v>1.2989969135802469E-2</v>
      </c>
    </row>
    <row r="11" spans="1:39" ht="24" x14ac:dyDescent="0.2">
      <c r="A11" s="116" t="str">
        <f>OVERALL!J$1</f>
        <v>YOUI</v>
      </c>
      <c r="B11" s="140">
        <f>OVERALL!J3</f>
        <v>0.74544444444444435</v>
      </c>
      <c r="C11" s="149">
        <f>OVERALL!J$4</f>
        <v>0.7402777777777777</v>
      </c>
      <c r="D11" s="142">
        <f>OVERALL!J$6</f>
        <v>0.33333333333333331</v>
      </c>
      <c r="E11" s="150">
        <f>OVERALL!J$7</f>
        <v>1</v>
      </c>
      <c r="F11" s="151">
        <f>OVERALL!J$8</f>
        <v>0</v>
      </c>
      <c r="G11" s="152">
        <f>OVERALL!J$9</f>
        <v>0.33333333333333331</v>
      </c>
      <c r="H11" s="153">
        <f>OVERALL!J$10</f>
        <v>0</v>
      </c>
      <c r="I11" s="143">
        <f>OVERALL!J$12</f>
        <v>0.88888888888888884</v>
      </c>
      <c r="J11" s="152">
        <f>OVERALL!J$13</f>
        <v>0.66666666666666663</v>
      </c>
      <c r="K11" s="154">
        <f>OVERALL!J$14</f>
        <v>1</v>
      </c>
      <c r="L11" s="155">
        <f>OVERALL!J$15</f>
        <v>1</v>
      </c>
      <c r="M11" s="145">
        <f>OVERALL!J$17</f>
        <v>0.91666666666666663</v>
      </c>
      <c r="N11" s="152">
        <f>OVERALL!J$18</f>
        <v>1</v>
      </c>
      <c r="O11" s="154">
        <f>OVERALL!J$19</f>
        <v>0.66666666666666663</v>
      </c>
      <c r="P11" s="154">
        <f>OVERALL!J$20</f>
        <v>1</v>
      </c>
      <c r="Q11" s="155">
        <f>OVERALL!J$21</f>
        <v>1</v>
      </c>
      <c r="R11" s="146">
        <f>OVERALL!J$23</f>
        <v>0.55555555555555547</v>
      </c>
      <c r="S11" s="156">
        <f>OVERALL!J$24</f>
        <v>0.33333333333333331</v>
      </c>
      <c r="T11" s="153">
        <f>OVERALL!J$25</f>
        <v>0.33333333333333331</v>
      </c>
      <c r="U11" s="153">
        <f>OVERALL!J$26</f>
        <v>1</v>
      </c>
      <c r="V11" s="148">
        <f>OVERALL!J$28</f>
        <v>0.91666666666666663</v>
      </c>
      <c r="W11" s="156">
        <f>OVERALL!J$29</f>
        <v>1</v>
      </c>
      <c r="X11" s="153">
        <f>OVERALL!J$30</f>
        <v>1</v>
      </c>
      <c r="Y11" s="153">
        <f>OVERALL!J$31</f>
        <v>1</v>
      </c>
      <c r="Z11" s="153">
        <f>OVERALL!J$32</f>
        <v>0.66666666666666663</v>
      </c>
      <c r="AA11" s="72"/>
      <c r="AB11" s="154">
        <f>OVERALL!J$34</f>
        <v>0</v>
      </c>
      <c r="AC11" s="154">
        <f>OVERALL!$J$35</f>
        <v>0</v>
      </c>
      <c r="AD11" s="154">
        <f>OVERALL!$J$36</f>
        <v>0</v>
      </c>
      <c r="AE11" s="73"/>
      <c r="AF11" s="157">
        <f>OVERALL!J$39</f>
        <v>1</v>
      </c>
      <c r="AG11" s="272">
        <f>OVERALL!J$40</f>
        <v>1.320601851851852E-2</v>
      </c>
      <c r="AH11" s="158">
        <f>OVERALL!J$41</f>
        <v>6.666666666666667</v>
      </c>
      <c r="AI11" s="154">
        <f>OVERALL!J$42</f>
        <v>1</v>
      </c>
      <c r="AJ11" s="154">
        <f>OVERALL!J$43</f>
        <v>1</v>
      </c>
      <c r="AK11" s="154">
        <f>OVERALL!J$44</f>
        <v>1</v>
      </c>
      <c r="AL11" s="154">
        <f>OVERALL!J$45</f>
        <v>0</v>
      </c>
      <c r="AM11" s="272">
        <f>OVERALL!J71</f>
        <v>1.4193672839506174E-2</v>
      </c>
    </row>
    <row r="12" spans="1:39" ht="24" x14ac:dyDescent="0.2">
      <c r="A12" s="116" t="str">
        <f>OVERALL!K$1</f>
        <v>CAR 8</v>
      </c>
      <c r="B12" s="140" t="s">
        <v>77</v>
      </c>
      <c r="C12" s="149" t="s">
        <v>77</v>
      </c>
      <c r="D12" s="142" t="s">
        <v>77</v>
      </c>
      <c r="E12" s="150" t="s">
        <v>77</v>
      </c>
      <c r="F12" s="151" t="s">
        <v>77</v>
      </c>
      <c r="G12" s="152" t="s">
        <v>77</v>
      </c>
      <c r="H12" s="153" t="s">
        <v>77</v>
      </c>
      <c r="I12" s="143" t="s">
        <v>77</v>
      </c>
      <c r="J12" s="152" t="s">
        <v>77</v>
      </c>
      <c r="K12" s="154" t="s">
        <v>77</v>
      </c>
      <c r="L12" s="155" t="s">
        <v>77</v>
      </c>
      <c r="M12" s="145" t="s">
        <v>77</v>
      </c>
      <c r="N12" s="152" t="s">
        <v>77</v>
      </c>
      <c r="O12" s="154" t="s">
        <v>77</v>
      </c>
      <c r="P12" s="154" t="s">
        <v>77</v>
      </c>
      <c r="Q12" s="155" t="s">
        <v>77</v>
      </c>
      <c r="R12" s="146" t="s">
        <v>77</v>
      </c>
      <c r="S12" s="156" t="s">
        <v>77</v>
      </c>
      <c r="T12" s="153" t="s">
        <v>77</v>
      </c>
      <c r="U12" s="153" t="s">
        <v>77</v>
      </c>
      <c r="V12" s="148" t="s">
        <v>77</v>
      </c>
      <c r="W12" s="156" t="s">
        <v>77</v>
      </c>
      <c r="X12" s="153" t="s">
        <v>77</v>
      </c>
      <c r="Y12" s="153" t="s">
        <v>77</v>
      </c>
      <c r="Z12" s="153" t="s">
        <v>77</v>
      </c>
      <c r="AA12" s="72" t="s">
        <v>77</v>
      </c>
      <c r="AB12" s="154" t="s">
        <v>77</v>
      </c>
      <c r="AC12" s="154" t="s">
        <v>77</v>
      </c>
      <c r="AD12" s="154" t="s">
        <v>77</v>
      </c>
      <c r="AE12" s="73"/>
      <c r="AF12" s="157" t="s">
        <v>77</v>
      </c>
      <c r="AG12" s="273" t="s">
        <v>77</v>
      </c>
      <c r="AH12" s="158" t="s">
        <v>77</v>
      </c>
      <c r="AI12" s="154" t="s">
        <v>77</v>
      </c>
      <c r="AJ12" s="154" t="s">
        <v>77</v>
      </c>
      <c r="AK12" s="154" t="s">
        <v>77</v>
      </c>
      <c r="AL12" s="154" t="s">
        <v>77</v>
      </c>
      <c r="AM12" s="273" t="s">
        <v>77</v>
      </c>
    </row>
    <row r="13" spans="1:39" ht="24" x14ac:dyDescent="0.2">
      <c r="A13" s="116" t="str">
        <f>OVERALL!L$1</f>
        <v>CAR 9</v>
      </c>
      <c r="B13" s="140" t="s">
        <v>77</v>
      </c>
      <c r="C13" s="149" t="s">
        <v>77</v>
      </c>
      <c r="D13" s="142" t="s">
        <v>77</v>
      </c>
      <c r="E13" s="150" t="s">
        <v>77</v>
      </c>
      <c r="F13" s="151" t="s">
        <v>77</v>
      </c>
      <c r="G13" s="152" t="s">
        <v>77</v>
      </c>
      <c r="H13" s="153" t="s">
        <v>77</v>
      </c>
      <c r="I13" s="143" t="s">
        <v>77</v>
      </c>
      <c r="J13" s="152" t="s">
        <v>77</v>
      </c>
      <c r="K13" s="154" t="s">
        <v>77</v>
      </c>
      <c r="L13" s="155" t="s">
        <v>77</v>
      </c>
      <c r="M13" s="145" t="s">
        <v>77</v>
      </c>
      <c r="N13" s="152" t="s">
        <v>77</v>
      </c>
      <c r="O13" s="154" t="s">
        <v>77</v>
      </c>
      <c r="P13" s="154" t="s">
        <v>77</v>
      </c>
      <c r="Q13" s="155" t="s">
        <v>77</v>
      </c>
      <c r="R13" s="146" t="s">
        <v>77</v>
      </c>
      <c r="S13" s="156" t="s">
        <v>77</v>
      </c>
      <c r="T13" s="153" t="s">
        <v>77</v>
      </c>
      <c r="U13" s="153" t="s">
        <v>77</v>
      </c>
      <c r="V13" s="148" t="s">
        <v>77</v>
      </c>
      <c r="W13" s="156" t="s">
        <v>77</v>
      </c>
      <c r="X13" s="153" t="s">
        <v>77</v>
      </c>
      <c r="Y13" s="153" t="s">
        <v>77</v>
      </c>
      <c r="Z13" s="153" t="s">
        <v>77</v>
      </c>
      <c r="AA13" s="72" t="s">
        <v>77</v>
      </c>
      <c r="AB13" s="154" t="s">
        <v>77</v>
      </c>
      <c r="AC13" s="154" t="s">
        <v>77</v>
      </c>
      <c r="AD13" s="154" t="s">
        <v>77</v>
      </c>
      <c r="AE13" s="73"/>
      <c r="AF13" s="157" t="s">
        <v>77</v>
      </c>
      <c r="AG13" s="273" t="s">
        <v>77</v>
      </c>
      <c r="AH13" s="158" t="s">
        <v>77</v>
      </c>
      <c r="AI13" s="154" t="s">
        <v>77</v>
      </c>
      <c r="AJ13" s="154" t="s">
        <v>77</v>
      </c>
      <c r="AK13" s="154" t="s">
        <v>77</v>
      </c>
      <c r="AL13" s="154" t="s">
        <v>77</v>
      </c>
      <c r="AM13" s="273" t="s">
        <v>77</v>
      </c>
    </row>
    <row r="14" spans="1:39" ht="24" x14ac:dyDescent="0.2">
      <c r="A14" s="116" t="str">
        <f>OVERALL!M$1</f>
        <v>CAR 10</v>
      </c>
      <c r="B14" s="140" t="s">
        <v>77</v>
      </c>
      <c r="C14" s="149" t="s">
        <v>77</v>
      </c>
      <c r="D14" s="142" t="s">
        <v>77</v>
      </c>
      <c r="E14" s="150" t="s">
        <v>77</v>
      </c>
      <c r="F14" s="151" t="s">
        <v>77</v>
      </c>
      <c r="G14" s="152" t="s">
        <v>77</v>
      </c>
      <c r="H14" s="153" t="s">
        <v>77</v>
      </c>
      <c r="I14" s="143" t="s">
        <v>77</v>
      </c>
      <c r="J14" s="152" t="s">
        <v>77</v>
      </c>
      <c r="K14" s="154" t="s">
        <v>77</v>
      </c>
      <c r="L14" s="155" t="s">
        <v>77</v>
      </c>
      <c r="M14" s="145" t="s">
        <v>77</v>
      </c>
      <c r="N14" s="152" t="s">
        <v>77</v>
      </c>
      <c r="O14" s="154" t="s">
        <v>77</v>
      </c>
      <c r="P14" s="154" t="s">
        <v>77</v>
      </c>
      <c r="Q14" s="155" t="s">
        <v>77</v>
      </c>
      <c r="R14" s="146" t="s">
        <v>77</v>
      </c>
      <c r="S14" s="156" t="s">
        <v>77</v>
      </c>
      <c r="T14" s="153" t="s">
        <v>77</v>
      </c>
      <c r="U14" s="153" t="s">
        <v>77</v>
      </c>
      <c r="V14" s="148" t="s">
        <v>77</v>
      </c>
      <c r="W14" s="156" t="s">
        <v>77</v>
      </c>
      <c r="X14" s="153" t="s">
        <v>77</v>
      </c>
      <c r="Y14" s="153" t="s">
        <v>77</v>
      </c>
      <c r="Z14" s="153" t="s">
        <v>77</v>
      </c>
      <c r="AA14" s="72" t="s">
        <v>77</v>
      </c>
      <c r="AB14" s="154" t="s">
        <v>77</v>
      </c>
      <c r="AC14" s="154" t="s">
        <v>77</v>
      </c>
      <c r="AD14" s="154" t="s">
        <v>77</v>
      </c>
      <c r="AE14" s="73"/>
      <c r="AF14" s="157" t="s">
        <v>77</v>
      </c>
      <c r="AG14" s="273" t="s">
        <v>77</v>
      </c>
      <c r="AH14" s="158" t="s">
        <v>77</v>
      </c>
      <c r="AI14" s="154" t="s">
        <v>77</v>
      </c>
      <c r="AJ14" s="154" t="s">
        <v>77</v>
      </c>
      <c r="AK14" s="154" t="s">
        <v>77</v>
      </c>
      <c r="AL14" s="154" t="s">
        <v>77</v>
      </c>
      <c r="AM14" s="273" t="s">
        <v>77</v>
      </c>
    </row>
    <row r="15" spans="1:39" ht="24" x14ac:dyDescent="0.2">
      <c r="A15" s="116" t="str">
        <f>OVERALL!N$1</f>
        <v>CAR 11</v>
      </c>
      <c r="B15" s="140" t="s">
        <v>77</v>
      </c>
      <c r="C15" s="141" t="s">
        <v>77</v>
      </c>
      <c r="D15" s="142" t="s">
        <v>77</v>
      </c>
      <c r="E15" s="70" t="s">
        <v>77</v>
      </c>
      <c r="F15" s="71" t="s">
        <v>77</v>
      </c>
      <c r="G15" s="81" t="s">
        <v>77</v>
      </c>
      <c r="H15" s="83" t="s">
        <v>77</v>
      </c>
      <c r="I15" s="143" t="s">
        <v>77</v>
      </c>
      <c r="J15" s="81" t="s">
        <v>77</v>
      </c>
      <c r="K15" s="82" t="s">
        <v>77</v>
      </c>
      <c r="L15" s="144" t="s">
        <v>77</v>
      </c>
      <c r="M15" s="145" t="s">
        <v>77</v>
      </c>
      <c r="N15" s="81" t="s">
        <v>77</v>
      </c>
      <c r="O15" s="82" t="s">
        <v>77</v>
      </c>
      <c r="P15" s="82" t="s">
        <v>77</v>
      </c>
      <c r="Q15" s="144" t="s">
        <v>77</v>
      </c>
      <c r="R15" s="146" t="s">
        <v>77</v>
      </c>
      <c r="S15" s="147" t="s">
        <v>77</v>
      </c>
      <c r="T15" s="83" t="s">
        <v>77</v>
      </c>
      <c r="U15" s="83" t="s">
        <v>77</v>
      </c>
      <c r="V15" s="148" t="s">
        <v>77</v>
      </c>
      <c r="W15" s="147" t="s">
        <v>77</v>
      </c>
      <c r="X15" s="83" t="s">
        <v>77</v>
      </c>
      <c r="Y15" s="83" t="s">
        <v>77</v>
      </c>
      <c r="Z15" s="83" t="s">
        <v>77</v>
      </c>
      <c r="AA15" s="72" t="s">
        <v>77</v>
      </c>
      <c r="AB15" s="82" t="s">
        <v>77</v>
      </c>
      <c r="AC15" s="82" t="s">
        <v>77</v>
      </c>
      <c r="AD15" s="82" t="s">
        <v>77</v>
      </c>
      <c r="AE15" s="73"/>
      <c r="AF15" s="84" t="s">
        <v>77</v>
      </c>
      <c r="AG15" s="274" t="s">
        <v>77</v>
      </c>
      <c r="AH15" s="85" t="s">
        <v>77</v>
      </c>
      <c r="AI15" s="82" t="s">
        <v>77</v>
      </c>
      <c r="AJ15" s="82" t="s">
        <v>77</v>
      </c>
      <c r="AK15" s="82" t="s">
        <v>77</v>
      </c>
      <c r="AL15" s="82" t="s">
        <v>77</v>
      </c>
      <c r="AM15" s="274" t="s">
        <v>77</v>
      </c>
    </row>
    <row r="16" spans="1:39" ht="24" x14ac:dyDescent="0.2">
      <c r="A16" s="116" t="str">
        <f>OVERALL!O$1</f>
        <v>CAR 12</v>
      </c>
      <c r="B16" s="140" t="s">
        <v>77</v>
      </c>
      <c r="C16" s="149" t="s">
        <v>77</v>
      </c>
      <c r="D16" s="142" t="s">
        <v>77</v>
      </c>
      <c r="E16" s="150" t="s">
        <v>77</v>
      </c>
      <c r="F16" s="151" t="s">
        <v>77</v>
      </c>
      <c r="G16" s="152" t="s">
        <v>77</v>
      </c>
      <c r="H16" s="153" t="s">
        <v>77</v>
      </c>
      <c r="I16" s="143" t="s">
        <v>77</v>
      </c>
      <c r="J16" s="152" t="s">
        <v>77</v>
      </c>
      <c r="K16" s="154" t="s">
        <v>77</v>
      </c>
      <c r="L16" s="155" t="s">
        <v>77</v>
      </c>
      <c r="M16" s="145" t="s">
        <v>77</v>
      </c>
      <c r="N16" s="152" t="s">
        <v>77</v>
      </c>
      <c r="O16" s="154" t="s">
        <v>77</v>
      </c>
      <c r="P16" s="154" t="s">
        <v>77</v>
      </c>
      <c r="Q16" s="155" t="s">
        <v>77</v>
      </c>
      <c r="R16" s="146" t="s">
        <v>77</v>
      </c>
      <c r="S16" s="156" t="s">
        <v>77</v>
      </c>
      <c r="T16" s="153" t="s">
        <v>77</v>
      </c>
      <c r="U16" s="153" t="s">
        <v>77</v>
      </c>
      <c r="V16" s="148" t="s">
        <v>77</v>
      </c>
      <c r="W16" s="156" t="s">
        <v>77</v>
      </c>
      <c r="X16" s="153" t="s">
        <v>77</v>
      </c>
      <c r="Y16" s="153" t="s">
        <v>77</v>
      </c>
      <c r="Z16" s="153" t="s">
        <v>77</v>
      </c>
      <c r="AA16" s="72" t="s">
        <v>77</v>
      </c>
      <c r="AB16" s="154" t="s">
        <v>77</v>
      </c>
      <c r="AC16" s="154" t="s">
        <v>77</v>
      </c>
      <c r="AD16" s="154" t="s">
        <v>77</v>
      </c>
      <c r="AE16" s="73"/>
      <c r="AF16" s="157" t="s">
        <v>77</v>
      </c>
      <c r="AG16" s="273" t="s">
        <v>77</v>
      </c>
      <c r="AH16" s="158" t="s">
        <v>77</v>
      </c>
      <c r="AI16" s="154" t="s">
        <v>77</v>
      </c>
      <c r="AJ16" s="154" t="s">
        <v>77</v>
      </c>
      <c r="AK16" s="154" t="s">
        <v>77</v>
      </c>
      <c r="AL16" s="154" t="s">
        <v>77</v>
      </c>
      <c r="AM16" s="273" t="s">
        <v>77</v>
      </c>
    </row>
    <row r="17" spans="1:39" ht="24" x14ac:dyDescent="0.2">
      <c r="A17" s="116" t="str">
        <f>OVERALL!P$1</f>
        <v>CAR 13</v>
      </c>
      <c r="B17" s="140" t="s">
        <v>77</v>
      </c>
      <c r="C17" s="141" t="s">
        <v>77</v>
      </c>
      <c r="D17" s="142" t="s">
        <v>77</v>
      </c>
      <c r="E17" s="70" t="s">
        <v>77</v>
      </c>
      <c r="F17" s="71" t="s">
        <v>77</v>
      </c>
      <c r="G17" s="81" t="s">
        <v>77</v>
      </c>
      <c r="H17" s="83" t="s">
        <v>77</v>
      </c>
      <c r="I17" s="143" t="s">
        <v>77</v>
      </c>
      <c r="J17" s="81" t="s">
        <v>77</v>
      </c>
      <c r="K17" s="82" t="s">
        <v>77</v>
      </c>
      <c r="L17" s="144" t="s">
        <v>77</v>
      </c>
      <c r="M17" s="145" t="s">
        <v>77</v>
      </c>
      <c r="N17" s="81" t="s">
        <v>77</v>
      </c>
      <c r="O17" s="82" t="s">
        <v>77</v>
      </c>
      <c r="P17" s="82" t="s">
        <v>77</v>
      </c>
      <c r="Q17" s="144" t="s">
        <v>77</v>
      </c>
      <c r="R17" s="146" t="s">
        <v>77</v>
      </c>
      <c r="S17" s="147" t="s">
        <v>77</v>
      </c>
      <c r="T17" s="83" t="s">
        <v>77</v>
      </c>
      <c r="U17" s="83" t="s">
        <v>77</v>
      </c>
      <c r="V17" s="148" t="s">
        <v>77</v>
      </c>
      <c r="W17" s="147" t="s">
        <v>77</v>
      </c>
      <c r="X17" s="83" t="s">
        <v>77</v>
      </c>
      <c r="Y17" s="83" t="s">
        <v>77</v>
      </c>
      <c r="Z17" s="83" t="s">
        <v>77</v>
      </c>
      <c r="AA17" s="72" t="s">
        <v>77</v>
      </c>
      <c r="AB17" s="82" t="s">
        <v>77</v>
      </c>
      <c r="AC17" s="82" t="s">
        <v>77</v>
      </c>
      <c r="AD17" s="82" t="s">
        <v>77</v>
      </c>
      <c r="AE17" s="73"/>
      <c r="AF17" s="84" t="s">
        <v>77</v>
      </c>
      <c r="AG17" s="274" t="s">
        <v>77</v>
      </c>
      <c r="AH17" s="85" t="s">
        <v>77</v>
      </c>
      <c r="AI17" s="82" t="s">
        <v>77</v>
      </c>
      <c r="AJ17" s="82" t="s">
        <v>77</v>
      </c>
      <c r="AK17" s="82" t="s">
        <v>77</v>
      </c>
      <c r="AL17" s="82" t="s">
        <v>77</v>
      </c>
      <c r="AM17" s="274" t="s">
        <v>77</v>
      </c>
    </row>
    <row r="18" spans="1:39" ht="24" x14ac:dyDescent="0.2">
      <c r="A18" s="116" t="str">
        <f>OVERALL!Q$1</f>
        <v>CAR 14</v>
      </c>
      <c r="B18" s="140" t="s">
        <v>77</v>
      </c>
      <c r="C18" s="149" t="s">
        <v>77</v>
      </c>
      <c r="D18" s="142" t="s">
        <v>77</v>
      </c>
      <c r="E18" s="150" t="s">
        <v>77</v>
      </c>
      <c r="F18" s="151" t="s">
        <v>77</v>
      </c>
      <c r="G18" s="152" t="s">
        <v>77</v>
      </c>
      <c r="H18" s="153" t="s">
        <v>77</v>
      </c>
      <c r="I18" s="143" t="s">
        <v>77</v>
      </c>
      <c r="J18" s="152" t="s">
        <v>77</v>
      </c>
      <c r="K18" s="154" t="s">
        <v>77</v>
      </c>
      <c r="L18" s="155" t="s">
        <v>77</v>
      </c>
      <c r="M18" s="145" t="s">
        <v>77</v>
      </c>
      <c r="N18" s="152" t="s">
        <v>77</v>
      </c>
      <c r="O18" s="154" t="s">
        <v>77</v>
      </c>
      <c r="P18" s="154" t="s">
        <v>77</v>
      </c>
      <c r="Q18" s="155" t="s">
        <v>77</v>
      </c>
      <c r="R18" s="146" t="s">
        <v>77</v>
      </c>
      <c r="S18" s="156" t="s">
        <v>77</v>
      </c>
      <c r="T18" s="153" t="s">
        <v>77</v>
      </c>
      <c r="U18" s="153" t="s">
        <v>77</v>
      </c>
      <c r="V18" s="148" t="s">
        <v>77</v>
      </c>
      <c r="W18" s="156" t="s">
        <v>77</v>
      </c>
      <c r="X18" s="153" t="s">
        <v>77</v>
      </c>
      <c r="Y18" s="153" t="s">
        <v>77</v>
      </c>
      <c r="Z18" s="153" t="s">
        <v>77</v>
      </c>
      <c r="AA18" s="72" t="s">
        <v>77</v>
      </c>
      <c r="AB18" s="154" t="s">
        <v>77</v>
      </c>
      <c r="AC18" s="154" t="s">
        <v>77</v>
      </c>
      <c r="AD18" s="154" t="s">
        <v>77</v>
      </c>
      <c r="AE18" s="73"/>
      <c r="AF18" s="157" t="s">
        <v>77</v>
      </c>
      <c r="AG18" s="273" t="s">
        <v>77</v>
      </c>
      <c r="AH18" s="158" t="s">
        <v>77</v>
      </c>
      <c r="AI18" s="154" t="s">
        <v>77</v>
      </c>
      <c r="AJ18" s="154" t="s">
        <v>77</v>
      </c>
      <c r="AK18" s="154" t="s">
        <v>77</v>
      </c>
      <c r="AL18" s="154" t="s">
        <v>77</v>
      </c>
      <c r="AM18" s="273" t="s">
        <v>77</v>
      </c>
    </row>
    <row r="19" spans="1:39" ht="24" x14ac:dyDescent="0.2">
      <c r="A19" s="116" t="str">
        <f>OVERALL!R$1</f>
        <v>CAR 15</v>
      </c>
      <c r="B19" s="140" t="s">
        <v>77</v>
      </c>
      <c r="C19" s="141" t="s">
        <v>77</v>
      </c>
      <c r="D19" s="142" t="s">
        <v>77</v>
      </c>
      <c r="E19" s="70" t="s">
        <v>77</v>
      </c>
      <c r="F19" s="71" t="s">
        <v>77</v>
      </c>
      <c r="G19" s="81" t="s">
        <v>77</v>
      </c>
      <c r="H19" s="83" t="s">
        <v>77</v>
      </c>
      <c r="I19" s="143" t="s">
        <v>77</v>
      </c>
      <c r="J19" s="81" t="s">
        <v>77</v>
      </c>
      <c r="K19" s="82" t="s">
        <v>77</v>
      </c>
      <c r="L19" s="144" t="s">
        <v>77</v>
      </c>
      <c r="M19" s="145" t="s">
        <v>77</v>
      </c>
      <c r="N19" s="81" t="s">
        <v>77</v>
      </c>
      <c r="O19" s="82" t="s">
        <v>77</v>
      </c>
      <c r="P19" s="82" t="s">
        <v>77</v>
      </c>
      <c r="Q19" s="144" t="s">
        <v>77</v>
      </c>
      <c r="R19" s="146" t="s">
        <v>77</v>
      </c>
      <c r="S19" s="147" t="s">
        <v>77</v>
      </c>
      <c r="T19" s="83" t="s">
        <v>77</v>
      </c>
      <c r="U19" s="83" t="s">
        <v>77</v>
      </c>
      <c r="V19" s="148" t="s">
        <v>77</v>
      </c>
      <c r="W19" s="147" t="s">
        <v>77</v>
      </c>
      <c r="X19" s="83" t="s">
        <v>77</v>
      </c>
      <c r="Y19" s="83" t="s">
        <v>77</v>
      </c>
      <c r="Z19" s="83" t="s">
        <v>77</v>
      </c>
      <c r="AA19" s="72" t="s">
        <v>77</v>
      </c>
      <c r="AB19" s="82" t="s">
        <v>77</v>
      </c>
      <c r="AC19" s="82" t="s">
        <v>77</v>
      </c>
      <c r="AD19" s="82" t="s">
        <v>77</v>
      </c>
      <c r="AE19" s="73"/>
      <c r="AF19" s="84" t="s">
        <v>77</v>
      </c>
      <c r="AG19" s="274" t="s">
        <v>77</v>
      </c>
      <c r="AH19" s="85" t="s">
        <v>77</v>
      </c>
      <c r="AI19" s="82" t="s">
        <v>77</v>
      </c>
      <c r="AJ19" s="82" t="s">
        <v>77</v>
      </c>
      <c r="AK19" s="82" t="s">
        <v>77</v>
      </c>
      <c r="AL19" s="82" t="s">
        <v>77</v>
      </c>
      <c r="AM19" s="274" t="s">
        <v>77</v>
      </c>
    </row>
    <row r="20" spans="1:39" ht="24" x14ac:dyDescent="0.2">
      <c r="A20" s="116" t="str">
        <f>OVERALL!S$1</f>
        <v>CAR 16</v>
      </c>
      <c r="B20" s="140" t="s">
        <v>77</v>
      </c>
      <c r="C20" s="149" t="s">
        <v>77</v>
      </c>
      <c r="D20" s="142" t="s">
        <v>77</v>
      </c>
      <c r="E20" s="150" t="s">
        <v>77</v>
      </c>
      <c r="F20" s="151" t="s">
        <v>77</v>
      </c>
      <c r="G20" s="152" t="s">
        <v>77</v>
      </c>
      <c r="H20" s="153" t="s">
        <v>77</v>
      </c>
      <c r="I20" s="143" t="s">
        <v>77</v>
      </c>
      <c r="J20" s="152" t="s">
        <v>77</v>
      </c>
      <c r="K20" s="154" t="s">
        <v>77</v>
      </c>
      <c r="L20" s="155" t="s">
        <v>77</v>
      </c>
      <c r="M20" s="145" t="s">
        <v>77</v>
      </c>
      <c r="N20" s="152" t="s">
        <v>77</v>
      </c>
      <c r="O20" s="154" t="s">
        <v>77</v>
      </c>
      <c r="P20" s="154" t="s">
        <v>77</v>
      </c>
      <c r="Q20" s="155" t="s">
        <v>77</v>
      </c>
      <c r="R20" s="146" t="s">
        <v>77</v>
      </c>
      <c r="S20" s="156" t="s">
        <v>77</v>
      </c>
      <c r="T20" s="153" t="s">
        <v>77</v>
      </c>
      <c r="U20" s="153" t="s">
        <v>77</v>
      </c>
      <c r="V20" s="148" t="s">
        <v>77</v>
      </c>
      <c r="W20" s="156" t="s">
        <v>77</v>
      </c>
      <c r="X20" s="153" t="s">
        <v>77</v>
      </c>
      <c r="Y20" s="153" t="s">
        <v>77</v>
      </c>
      <c r="Z20" s="153" t="s">
        <v>77</v>
      </c>
      <c r="AA20" s="72" t="s">
        <v>77</v>
      </c>
      <c r="AB20" s="154" t="s">
        <v>77</v>
      </c>
      <c r="AC20" s="154" t="s">
        <v>77</v>
      </c>
      <c r="AD20" s="154" t="s">
        <v>77</v>
      </c>
      <c r="AE20" s="73"/>
      <c r="AF20" s="157" t="s">
        <v>77</v>
      </c>
      <c r="AG20" s="273" t="s">
        <v>77</v>
      </c>
      <c r="AH20" s="158" t="s">
        <v>77</v>
      </c>
      <c r="AI20" s="154" t="s">
        <v>77</v>
      </c>
      <c r="AJ20" s="154" t="s">
        <v>77</v>
      </c>
      <c r="AK20" s="154" t="s">
        <v>77</v>
      </c>
      <c r="AL20" s="154" t="s">
        <v>77</v>
      </c>
      <c r="AM20" s="273" t="s">
        <v>77</v>
      </c>
    </row>
    <row r="21" spans="1:39" ht="24" x14ac:dyDescent="0.2">
      <c r="A21" s="116" t="str">
        <f>OVERALL!T$1</f>
        <v>CAR 17</v>
      </c>
      <c r="B21" s="140" t="s">
        <v>77</v>
      </c>
      <c r="C21" s="141" t="s">
        <v>77</v>
      </c>
      <c r="D21" s="142" t="s">
        <v>77</v>
      </c>
      <c r="E21" s="70" t="s">
        <v>77</v>
      </c>
      <c r="F21" s="71" t="s">
        <v>77</v>
      </c>
      <c r="G21" s="81" t="s">
        <v>77</v>
      </c>
      <c r="H21" s="83" t="s">
        <v>77</v>
      </c>
      <c r="I21" s="143" t="s">
        <v>77</v>
      </c>
      <c r="J21" s="81" t="s">
        <v>77</v>
      </c>
      <c r="K21" s="82" t="s">
        <v>77</v>
      </c>
      <c r="L21" s="144" t="s">
        <v>77</v>
      </c>
      <c r="M21" s="145" t="s">
        <v>77</v>
      </c>
      <c r="N21" s="81" t="s">
        <v>77</v>
      </c>
      <c r="O21" s="82" t="s">
        <v>77</v>
      </c>
      <c r="P21" s="82" t="s">
        <v>77</v>
      </c>
      <c r="Q21" s="144" t="s">
        <v>77</v>
      </c>
      <c r="R21" s="146" t="s">
        <v>77</v>
      </c>
      <c r="S21" s="147" t="s">
        <v>77</v>
      </c>
      <c r="T21" s="83" t="s">
        <v>77</v>
      </c>
      <c r="U21" s="83" t="s">
        <v>77</v>
      </c>
      <c r="V21" s="148" t="s">
        <v>77</v>
      </c>
      <c r="W21" s="147" t="s">
        <v>77</v>
      </c>
      <c r="X21" s="83" t="s">
        <v>77</v>
      </c>
      <c r="Y21" s="83" t="s">
        <v>77</v>
      </c>
      <c r="Z21" s="83" t="s">
        <v>77</v>
      </c>
      <c r="AA21" s="72" t="s">
        <v>77</v>
      </c>
      <c r="AB21" s="82" t="s">
        <v>77</v>
      </c>
      <c r="AC21" s="82" t="s">
        <v>77</v>
      </c>
      <c r="AD21" s="82" t="s">
        <v>77</v>
      </c>
      <c r="AE21" s="73"/>
      <c r="AF21" s="84" t="s">
        <v>77</v>
      </c>
      <c r="AG21" s="274" t="s">
        <v>77</v>
      </c>
      <c r="AH21" s="85" t="s">
        <v>77</v>
      </c>
      <c r="AI21" s="82" t="s">
        <v>77</v>
      </c>
      <c r="AJ21" s="82" t="s">
        <v>77</v>
      </c>
      <c r="AK21" s="82" t="s">
        <v>77</v>
      </c>
      <c r="AL21" s="82" t="s">
        <v>77</v>
      </c>
      <c r="AM21" s="274" t="s">
        <v>77</v>
      </c>
    </row>
    <row r="22" spans="1:39" ht="24" x14ac:dyDescent="0.2">
      <c r="A22" s="116" t="str">
        <f>OVERALL!U$1</f>
        <v>CAR 18</v>
      </c>
      <c r="B22" s="140" t="s">
        <v>77</v>
      </c>
      <c r="C22" s="149" t="s">
        <v>77</v>
      </c>
      <c r="D22" s="142" t="s">
        <v>77</v>
      </c>
      <c r="E22" s="150" t="s">
        <v>77</v>
      </c>
      <c r="F22" s="151" t="s">
        <v>77</v>
      </c>
      <c r="G22" s="152" t="s">
        <v>77</v>
      </c>
      <c r="H22" s="153" t="s">
        <v>77</v>
      </c>
      <c r="I22" s="143" t="s">
        <v>77</v>
      </c>
      <c r="J22" s="152" t="s">
        <v>77</v>
      </c>
      <c r="K22" s="154" t="s">
        <v>77</v>
      </c>
      <c r="L22" s="155" t="s">
        <v>77</v>
      </c>
      <c r="M22" s="145" t="s">
        <v>77</v>
      </c>
      <c r="N22" s="152" t="s">
        <v>77</v>
      </c>
      <c r="O22" s="154" t="s">
        <v>77</v>
      </c>
      <c r="P22" s="154" t="s">
        <v>77</v>
      </c>
      <c r="Q22" s="155" t="s">
        <v>77</v>
      </c>
      <c r="R22" s="146" t="s">
        <v>77</v>
      </c>
      <c r="S22" s="156" t="s">
        <v>77</v>
      </c>
      <c r="T22" s="153" t="s">
        <v>77</v>
      </c>
      <c r="U22" s="153" t="s">
        <v>77</v>
      </c>
      <c r="V22" s="148" t="s">
        <v>77</v>
      </c>
      <c r="W22" s="156" t="s">
        <v>77</v>
      </c>
      <c r="X22" s="153" t="s">
        <v>77</v>
      </c>
      <c r="Y22" s="153" t="s">
        <v>77</v>
      </c>
      <c r="Z22" s="153" t="s">
        <v>77</v>
      </c>
      <c r="AA22" s="72" t="s">
        <v>77</v>
      </c>
      <c r="AB22" s="154" t="s">
        <v>77</v>
      </c>
      <c r="AC22" s="154" t="s">
        <v>77</v>
      </c>
      <c r="AD22" s="154" t="s">
        <v>77</v>
      </c>
      <c r="AE22" s="73"/>
      <c r="AF22" s="157" t="s">
        <v>77</v>
      </c>
      <c r="AG22" s="273" t="s">
        <v>77</v>
      </c>
      <c r="AH22" s="158" t="s">
        <v>77</v>
      </c>
      <c r="AI22" s="154" t="s">
        <v>77</v>
      </c>
      <c r="AJ22" s="154" t="s">
        <v>77</v>
      </c>
      <c r="AK22" s="154" t="s">
        <v>77</v>
      </c>
      <c r="AL22" s="154" t="s">
        <v>77</v>
      </c>
      <c r="AM22" s="273" t="s">
        <v>77</v>
      </c>
    </row>
    <row r="23" spans="1:39" ht="24" x14ac:dyDescent="0.2">
      <c r="A23" s="116" t="str">
        <f>OVERALL!V$1</f>
        <v>CAR 19</v>
      </c>
      <c r="B23" s="140" t="s">
        <v>77</v>
      </c>
      <c r="C23" s="141" t="s">
        <v>77</v>
      </c>
      <c r="D23" s="142" t="s">
        <v>77</v>
      </c>
      <c r="E23" s="70" t="s">
        <v>77</v>
      </c>
      <c r="F23" s="71" t="s">
        <v>77</v>
      </c>
      <c r="G23" s="81" t="s">
        <v>77</v>
      </c>
      <c r="H23" s="83" t="s">
        <v>77</v>
      </c>
      <c r="I23" s="143" t="s">
        <v>77</v>
      </c>
      <c r="J23" s="81" t="s">
        <v>77</v>
      </c>
      <c r="K23" s="82" t="s">
        <v>77</v>
      </c>
      <c r="L23" s="144" t="s">
        <v>77</v>
      </c>
      <c r="M23" s="145" t="s">
        <v>77</v>
      </c>
      <c r="N23" s="81" t="s">
        <v>77</v>
      </c>
      <c r="O23" s="82" t="s">
        <v>77</v>
      </c>
      <c r="P23" s="82" t="s">
        <v>77</v>
      </c>
      <c r="Q23" s="144" t="s">
        <v>77</v>
      </c>
      <c r="R23" s="146" t="s">
        <v>77</v>
      </c>
      <c r="S23" s="147" t="s">
        <v>77</v>
      </c>
      <c r="T23" s="83" t="s">
        <v>77</v>
      </c>
      <c r="U23" s="83" t="s">
        <v>77</v>
      </c>
      <c r="V23" s="148" t="s">
        <v>77</v>
      </c>
      <c r="W23" s="147" t="s">
        <v>77</v>
      </c>
      <c r="X23" s="83" t="s">
        <v>77</v>
      </c>
      <c r="Y23" s="83" t="s">
        <v>77</v>
      </c>
      <c r="Z23" s="83" t="s">
        <v>77</v>
      </c>
      <c r="AA23" s="72" t="s">
        <v>77</v>
      </c>
      <c r="AB23" s="82" t="s">
        <v>77</v>
      </c>
      <c r="AC23" s="82" t="s">
        <v>77</v>
      </c>
      <c r="AD23" s="82" t="s">
        <v>77</v>
      </c>
      <c r="AE23" s="73"/>
      <c r="AF23" s="84" t="s">
        <v>77</v>
      </c>
      <c r="AG23" s="274" t="s">
        <v>77</v>
      </c>
      <c r="AH23" s="85" t="s">
        <v>77</v>
      </c>
      <c r="AI23" s="82" t="s">
        <v>77</v>
      </c>
      <c r="AJ23" s="82" t="s">
        <v>77</v>
      </c>
      <c r="AK23" s="82" t="s">
        <v>77</v>
      </c>
      <c r="AL23" s="82" t="s">
        <v>77</v>
      </c>
      <c r="AM23" s="274" t="s">
        <v>77</v>
      </c>
    </row>
    <row r="24" spans="1:39" ht="24" x14ac:dyDescent="0.2">
      <c r="A24" s="116" t="str">
        <f>OVERALL!W$1</f>
        <v>CAR 20</v>
      </c>
      <c r="B24" s="140" t="s">
        <v>77</v>
      </c>
      <c r="C24" s="149" t="s">
        <v>77</v>
      </c>
      <c r="D24" s="142" t="s">
        <v>77</v>
      </c>
      <c r="E24" s="150" t="s">
        <v>77</v>
      </c>
      <c r="F24" s="151" t="s">
        <v>77</v>
      </c>
      <c r="G24" s="152" t="s">
        <v>77</v>
      </c>
      <c r="H24" s="153" t="s">
        <v>77</v>
      </c>
      <c r="I24" s="143" t="s">
        <v>77</v>
      </c>
      <c r="J24" s="152" t="s">
        <v>77</v>
      </c>
      <c r="K24" s="154" t="s">
        <v>77</v>
      </c>
      <c r="L24" s="155" t="s">
        <v>77</v>
      </c>
      <c r="M24" s="145" t="s">
        <v>77</v>
      </c>
      <c r="N24" s="152" t="s">
        <v>77</v>
      </c>
      <c r="O24" s="154" t="s">
        <v>77</v>
      </c>
      <c r="P24" s="154" t="s">
        <v>77</v>
      </c>
      <c r="Q24" s="155" t="s">
        <v>77</v>
      </c>
      <c r="R24" s="146" t="s">
        <v>77</v>
      </c>
      <c r="S24" s="156" t="s">
        <v>77</v>
      </c>
      <c r="T24" s="153" t="s">
        <v>77</v>
      </c>
      <c r="U24" s="153" t="s">
        <v>77</v>
      </c>
      <c r="V24" s="148" t="s">
        <v>77</v>
      </c>
      <c r="W24" s="156" t="s">
        <v>77</v>
      </c>
      <c r="X24" s="153" t="s">
        <v>77</v>
      </c>
      <c r="Y24" s="153" t="s">
        <v>77</v>
      </c>
      <c r="Z24" s="153" t="s">
        <v>77</v>
      </c>
      <c r="AA24" s="72" t="s">
        <v>77</v>
      </c>
      <c r="AB24" s="154" t="s">
        <v>77</v>
      </c>
      <c r="AC24" s="154" t="s">
        <v>77</v>
      </c>
      <c r="AD24" s="154" t="s">
        <v>77</v>
      </c>
      <c r="AE24" s="73"/>
      <c r="AF24" s="157" t="s">
        <v>77</v>
      </c>
      <c r="AG24" s="273" t="s">
        <v>77</v>
      </c>
      <c r="AH24" s="158" t="s">
        <v>77</v>
      </c>
      <c r="AI24" s="154" t="s">
        <v>77</v>
      </c>
      <c r="AJ24" s="154" t="s">
        <v>77</v>
      </c>
      <c r="AK24" s="154" t="s">
        <v>77</v>
      </c>
      <c r="AL24" s="154" t="s">
        <v>77</v>
      </c>
      <c r="AM24" s="273" t="s">
        <v>77</v>
      </c>
    </row>
    <row r="25" spans="1:39" ht="24" x14ac:dyDescent="0.2">
      <c r="A25" s="116" t="str">
        <f>OVERALL!X$1</f>
        <v>CAR 21</v>
      </c>
      <c r="B25" s="140" t="s">
        <v>77</v>
      </c>
      <c r="C25" s="141" t="s">
        <v>77</v>
      </c>
      <c r="D25" s="142" t="s">
        <v>77</v>
      </c>
      <c r="E25" s="70" t="s">
        <v>77</v>
      </c>
      <c r="F25" s="71" t="s">
        <v>77</v>
      </c>
      <c r="G25" s="81" t="s">
        <v>77</v>
      </c>
      <c r="H25" s="83" t="s">
        <v>77</v>
      </c>
      <c r="I25" s="143" t="s">
        <v>77</v>
      </c>
      <c r="J25" s="81" t="s">
        <v>77</v>
      </c>
      <c r="K25" s="82" t="s">
        <v>77</v>
      </c>
      <c r="L25" s="144" t="s">
        <v>77</v>
      </c>
      <c r="M25" s="145" t="s">
        <v>77</v>
      </c>
      <c r="N25" s="81" t="s">
        <v>77</v>
      </c>
      <c r="O25" s="82" t="s">
        <v>77</v>
      </c>
      <c r="P25" s="82" t="s">
        <v>77</v>
      </c>
      <c r="Q25" s="144" t="s">
        <v>77</v>
      </c>
      <c r="R25" s="146" t="s">
        <v>77</v>
      </c>
      <c r="S25" s="147" t="s">
        <v>77</v>
      </c>
      <c r="T25" s="83" t="s">
        <v>77</v>
      </c>
      <c r="U25" s="83" t="s">
        <v>77</v>
      </c>
      <c r="V25" s="148" t="s">
        <v>77</v>
      </c>
      <c r="W25" s="147" t="s">
        <v>77</v>
      </c>
      <c r="X25" s="83" t="s">
        <v>77</v>
      </c>
      <c r="Y25" s="83" t="s">
        <v>77</v>
      </c>
      <c r="Z25" s="83" t="s">
        <v>77</v>
      </c>
      <c r="AA25" s="72" t="s">
        <v>77</v>
      </c>
      <c r="AB25" s="82" t="s">
        <v>77</v>
      </c>
      <c r="AC25" s="82" t="s">
        <v>77</v>
      </c>
      <c r="AD25" s="82" t="s">
        <v>77</v>
      </c>
      <c r="AE25" s="73"/>
      <c r="AF25" s="84" t="s">
        <v>77</v>
      </c>
      <c r="AG25" s="274" t="s">
        <v>77</v>
      </c>
      <c r="AH25" s="85" t="s">
        <v>77</v>
      </c>
      <c r="AI25" s="82" t="s">
        <v>77</v>
      </c>
      <c r="AJ25" s="82" t="s">
        <v>77</v>
      </c>
      <c r="AK25" s="82" t="s">
        <v>77</v>
      </c>
      <c r="AL25" s="82" t="s">
        <v>77</v>
      </c>
      <c r="AM25" s="274" t="s">
        <v>77</v>
      </c>
    </row>
    <row r="26" spans="1:39" ht="24" x14ac:dyDescent="0.2">
      <c r="A26" s="116" t="str">
        <f>OVERALL!Y$1</f>
        <v>CAR 22</v>
      </c>
      <c r="B26" s="140" t="s">
        <v>77</v>
      </c>
      <c r="C26" s="149" t="s">
        <v>77</v>
      </c>
      <c r="D26" s="142" t="s">
        <v>77</v>
      </c>
      <c r="E26" s="150" t="s">
        <v>77</v>
      </c>
      <c r="F26" s="151" t="s">
        <v>77</v>
      </c>
      <c r="G26" s="152" t="s">
        <v>77</v>
      </c>
      <c r="H26" s="153" t="s">
        <v>77</v>
      </c>
      <c r="I26" s="143" t="s">
        <v>77</v>
      </c>
      <c r="J26" s="152" t="s">
        <v>77</v>
      </c>
      <c r="K26" s="154" t="s">
        <v>77</v>
      </c>
      <c r="L26" s="155" t="s">
        <v>77</v>
      </c>
      <c r="M26" s="145" t="s">
        <v>77</v>
      </c>
      <c r="N26" s="152" t="s">
        <v>77</v>
      </c>
      <c r="O26" s="154" t="s">
        <v>77</v>
      </c>
      <c r="P26" s="154" t="s">
        <v>77</v>
      </c>
      <c r="Q26" s="155" t="s">
        <v>77</v>
      </c>
      <c r="R26" s="146" t="s">
        <v>77</v>
      </c>
      <c r="S26" s="156" t="s">
        <v>77</v>
      </c>
      <c r="T26" s="153" t="s">
        <v>77</v>
      </c>
      <c r="U26" s="153" t="s">
        <v>77</v>
      </c>
      <c r="V26" s="148" t="s">
        <v>77</v>
      </c>
      <c r="W26" s="156" t="s">
        <v>77</v>
      </c>
      <c r="X26" s="153" t="s">
        <v>77</v>
      </c>
      <c r="Y26" s="153" t="s">
        <v>77</v>
      </c>
      <c r="Z26" s="153" t="s">
        <v>77</v>
      </c>
      <c r="AA26" s="72" t="s">
        <v>77</v>
      </c>
      <c r="AB26" s="154" t="s">
        <v>77</v>
      </c>
      <c r="AC26" s="154" t="s">
        <v>77</v>
      </c>
      <c r="AD26" s="154" t="s">
        <v>77</v>
      </c>
      <c r="AE26" s="73"/>
      <c r="AF26" s="157" t="s">
        <v>77</v>
      </c>
      <c r="AG26" s="273" t="s">
        <v>77</v>
      </c>
      <c r="AH26" s="158" t="s">
        <v>77</v>
      </c>
      <c r="AI26" s="154" t="s">
        <v>77</v>
      </c>
      <c r="AJ26" s="154" t="s">
        <v>77</v>
      </c>
      <c r="AK26" s="154" t="s">
        <v>77</v>
      </c>
      <c r="AL26" s="154" t="s">
        <v>77</v>
      </c>
      <c r="AM26" s="273" t="s">
        <v>77</v>
      </c>
    </row>
    <row r="27" spans="1:39" ht="24" x14ac:dyDescent="0.2">
      <c r="A27" s="116" t="str">
        <f>OVERALL!Z$1</f>
        <v>CAR 23</v>
      </c>
      <c r="B27" s="140" t="s">
        <v>77</v>
      </c>
      <c r="C27" s="141" t="s">
        <v>77</v>
      </c>
      <c r="D27" s="142" t="s">
        <v>77</v>
      </c>
      <c r="E27" s="70" t="s">
        <v>77</v>
      </c>
      <c r="F27" s="71" t="s">
        <v>77</v>
      </c>
      <c r="G27" s="81" t="s">
        <v>77</v>
      </c>
      <c r="H27" s="83" t="s">
        <v>77</v>
      </c>
      <c r="I27" s="143" t="s">
        <v>77</v>
      </c>
      <c r="J27" s="81" t="s">
        <v>77</v>
      </c>
      <c r="K27" s="82" t="s">
        <v>77</v>
      </c>
      <c r="L27" s="144" t="s">
        <v>77</v>
      </c>
      <c r="M27" s="145" t="s">
        <v>77</v>
      </c>
      <c r="N27" s="81" t="s">
        <v>77</v>
      </c>
      <c r="O27" s="82" t="s">
        <v>77</v>
      </c>
      <c r="P27" s="82" t="s">
        <v>77</v>
      </c>
      <c r="Q27" s="144" t="s">
        <v>77</v>
      </c>
      <c r="R27" s="146" t="s">
        <v>77</v>
      </c>
      <c r="S27" s="147" t="s">
        <v>77</v>
      </c>
      <c r="T27" s="83" t="s">
        <v>77</v>
      </c>
      <c r="U27" s="83" t="s">
        <v>77</v>
      </c>
      <c r="V27" s="148" t="s">
        <v>77</v>
      </c>
      <c r="W27" s="147" t="s">
        <v>77</v>
      </c>
      <c r="X27" s="83" t="s">
        <v>77</v>
      </c>
      <c r="Y27" s="83" t="s">
        <v>77</v>
      </c>
      <c r="Z27" s="83" t="s">
        <v>77</v>
      </c>
      <c r="AA27" s="72" t="s">
        <v>77</v>
      </c>
      <c r="AB27" s="82" t="s">
        <v>77</v>
      </c>
      <c r="AC27" s="82" t="s">
        <v>77</v>
      </c>
      <c r="AD27" s="82" t="s">
        <v>77</v>
      </c>
      <c r="AE27" s="73"/>
      <c r="AF27" s="84" t="s">
        <v>77</v>
      </c>
      <c r="AG27" s="274" t="s">
        <v>77</v>
      </c>
      <c r="AH27" s="85" t="s">
        <v>77</v>
      </c>
      <c r="AI27" s="82" t="s">
        <v>77</v>
      </c>
      <c r="AJ27" s="82" t="s">
        <v>77</v>
      </c>
      <c r="AK27" s="82" t="s">
        <v>77</v>
      </c>
      <c r="AL27" s="82" t="s">
        <v>77</v>
      </c>
      <c r="AM27" s="274" t="s">
        <v>77</v>
      </c>
    </row>
    <row r="28" spans="1:39" ht="24" x14ac:dyDescent="0.2">
      <c r="A28" s="116" t="str">
        <f>OVERALL!AA$1</f>
        <v>CAR 24</v>
      </c>
      <c r="B28" s="140" t="s">
        <v>77</v>
      </c>
      <c r="C28" s="149" t="s">
        <v>77</v>
      </c>
      <c r="D28" s="142" t="s">
        <v>77</v>
      </c>
      <c r="E28" s="150" t="s">
        <v>77</v>
      </c>
      <c r="F28" s="151" t="s">
        <v>77</v>
      </c>
      <c r="G28" s="152" t="s">
        <v>77</v>
      </c>
      <c r="H28" s="153" t="s">
        <v>77</v>
      </c>
      <c r="I28" s="143" t="s">
        <v>77</v>
      </c>
      <c r="J28" s="152" t="s">
        <v>77</v>
      </c>
      <c r="K28" s="154" t="s">
        <v>77</v>
      </c>
      <c r="L28" s="155" t="s">
        <v>77</v>
      </c>
      <c r="M28" s="145" t="s">
        <v>77</v>
      </c>
      <c r="N28" s="152" t="s">
        <v>77</v>
      </c>
      <c r="O28" s="154" t="s">
        <v>77</v>
      </c>
      <c r="P28" s="154" t="s">
        <v>77</v>
      </c>
      <c r="Q28" s="155" t="s">
        <v>77</v>
      </c>
      <c r="R28" s="146" t="s">
        <v>77</v>
      </c>
      <c r="S28" s="156" t="s">
        <v>77</v>
      </c>
      <c r="T28" s="153" t="s">
        <v>77</v>
      </c>
      <c r="U28" s="153" t="s">
        <v>77</v>
      </c>
      <c r="V28" s="148" t="s">
        <v>77</v>
      </c>
      <c r="W28" s="156" t="s">
        <v>77</v>
      </c>
      <c r="X28" s="153" t="s">
        <v>77</v>
      </c>
      <c r="Y28" s="153" t="s">
        <v>77</v>
      </c>
      <c r="Z28" s="153" t="s">
        <v>77</v>
      </c>
      <c r="AA28" s="72" t="s">
        <v>77</v>
      </c>
      <c r="AB28" s="154" t="s">
        <v>77</v>
      </c>
      <c r="AC28" s="154" t="s">
        <v>77</v>
      </c>
      <c r="AD28" s="154" t="s">
        <v>77</v>
      </c>
      <c r="AE28" s="73"/>
      <c r="AF28" s="157" t="s">
        <v>77</v>
      </c>
      <c r="AG28" s="273" t="s">
        <v>77</v>
      </c>
      <c r="AH28" s="158" t="s">
        <v>77</v>
      </c>
      <c r="AI28" s="154" t="s">
        <v>77</v>
      </c>
      <c r="AJ28" s="154" t="s">
        <v>77</v>
      </c>
      <c r="AK28" s="154" t="s">
        <v>77</v>
      </c>
      <c r="AL28" s="154" t="s">
        <v>77</v>
      </c>
      <c r="AM28" s="273" t="s">
        <v>77</v>
      </c>
    </row>
    <row r="29" spans="1:39" ht="24" x14ac:dyDescent="0.2">
      <c r="A29" s="116" t="str">
        <f>OVERALL!AB$1</f>
        <v>CAR 25</v>
      </c>
      <c r="B29" s="140" t="s">
        <v>77</v>
      </c>
      <c r="C29" s="141" t="s">
        <v>77</v>
      </c>
      <c r="D29" s="142" t="s">
        <v>77</v>
      </c>
      <c r="E29" s="70" t="s">
        <v>77</v>
      </c>
      <c r="F29" s="71" t="s">
        <v>77</v>
      </c>
      <c r="G29" s="81" t="s">
        <v>77</v>
      </c>
      <c r="H29" s="83" t="s">
        <v>77</v>
      </c>
      <c r="I29" s="143" t="s">
        <v>77</v>
      </c>
      <c r="J29" s="81" t="s">
        <v>77</v>
      </c>
      <c r="K29" s="82" t="s">
        <v>77</v>
      </c>
      <c r="L29" s="144" t="s">
        <v>77</v>
      </c>
      <c r="M29" s="145" t="s">
        <v>77</v>
      </c>
      <c r="N29" s="81" t="s">
        <v>77</v>
      </c>
      <c r="O29" s="82" t="s">
        <v>77</v>
      </c>
      <c r="P29" s="82" t="s">
        <v>77</v>
      </c>
      <c r="Q29" s="144" t="s">
        <v>77</v>
      </c>
      <c r="R29" s="146" t="s">
        <v>77</v>
      </c>
      <c r="S29" s="147" t="s">
        <v>77</v>
      </c>
      <c r="T29" s="83" t="s">
        <v>77</v>
      </c>
      <c r="U29" s="83" t="s">
        <v>77</v>
      </c>
      <c r="V29" s="148" t="s">
        <v>77</v>
      </c>
      <c r="W29" s="147" t="s">
        <v>77</v>
      </c>
      <c r="X29" s="83" t="s">
        <v>77</v>
      </c>
      <c r="Y29" s="83" t="s">
        <v>77</v>
      </c>
      <c r="Z29" s="83" t="s">
        <v>77</v>
      </c>
      <c r="AA29" s="72" t="s">
        <v>77</v>
      </c>
      <c r="AB29" s="82" t="s">
        <v>77</v>
      </c>
      <c r="AC29" s="82" t="s">
        <v>77</v>
      </c>
      <c r="AD29" s="82" t="s">
        <v>77</v>
      </c>
      <c r="AE29" s="73"/>
      <c r="AF29" s="84" t="s">
        <v>77</v>
      </c>
      <c r="AG29" s="274" t="s">
        <v>77</v>
      </c>
      <c r="AH29" s="85" t="s">
        <v>77</v>
      </c>
      <c r="AI29" s="82" t="s">
        <v>77</v>
      </c>
      <c r="AJ29" s="82" t="s">
        <v>77</v>
      </c>
      <c r="AK29" s="82" t="s">
        <v>77</v>
      </c>
      <c r="AL29" s="82" t="s">
        <v>77</v>
      </c>
      <c r="AM29" s="274" t="s">
        <v>77</v>
      </c>
    </row>
    <row r="30" spans="1:39" ht="24" x14ac:dyDescent="0.2">
      <c r="A30" s="116" t="str">
        <f>OVERALL!AC$1</f>
        <v>CAR 26</v>
      </c>
      <c r="B30" s="140" t="s">
        <v>77</v>
      </c>
      <c r="C30" s="149" t="s">
        <v>77</v>
      </c>
      <c r="D30" s="142" t="s">
        <v>77</v>
      </c>
      <c r="E30" s="150" t="s">
        <v>77</v>
      </c>
      <c r="F30" s="151" t="s">
        <v>77</v>
      </c>
      <c r="G30" s="152" t="s">
        <v>77</v>
      </c>
      <c r="H30" s="153" t="s">
        <v>77</v>
      </c>
      <c r="I30" s="143" t="s">
        <v>77</v>
      </c>
      <c r="J30" s="152" t="s">
        <v>77</v>
      </c>
      <c r="K30" s="154" t="s">
        <v>77</v>
      </c>
      <c r="L30" s="155" t="s">
        <v>77</v>
      </c>
      <c r="M30" s="145" t="s">
        <v>77</v>
      </c>
      <c r="N30" s="152" t="s">
        <v>77</v>
      </c>
      <c r="O30" s="154" t="s">
        <v>77</v>
      </c>
      <c r="P30" s="154" t="s">
        <v>77</v>
      </c>
      <c r="Q30" s="155" t="s">
        <v>77</v>
      </c>
      <c r="R30" s="146" t="s">
        <v>77</v>
      </c>
      <c r="S30" s="156" t="s">
        <v>77</v>
      </c>
      <c r="T30" s="153" t="s">
        <v>77</v>
      </c>
      <c r="U30" s="153" t="s">
        <v>77</v>
      </c>
      <c r="V30" s="148" t="s">
        <v>77</v>
      </c>
      <c r="W30" s="156" t="s">
        <v>77</v>
      </c>
      <c r="X30" s="153" t="s">
        <v>77</v>
      </c>
      <c r="Y30" s="153" t="s">
        <v>77</v>
      </c>
      <c r="Z30" s="153" t="s">
        <v>77</v>
      </c>
      <c r="AA30" s="72" t="s">
        <v>77</v>
      </c>
      <c r="AB30" s="154" t="s">
        <v>77</v>
      </c>
      <c r="AC30" s="154" t="s">
        <v>77</v>
      </c>
      <c r="AD30" s="154" t="s">
        <v>77</v>
      </c>
      <c r="AE30" s="73"/>
      <c r="AF30" s="157" t="s">
        <v>77</v>
      </c>
      <c r="AG30" s="273" t="s">
        <v>77</v>
      </c>
      <c r="AH30" s="158" t="s">
        <v>77</v>
      </c>
      <c r="AI30" s="154" t="s">
        <v>77</v>
      </c>
      <c r="AJ30" s="154" t="s">
        <v>77</v>
      </c>
      <c r="AK30" s="154" t="s">
        <v>77</v>
      </c>
      <c r="AL30" s="154" t="s">
        <v>77</v>
      </c>
      <c r="AM30" s="273" t="s">
        <v>77</v>
      </c>
    </row>
    <row r="31" spans="1:39" ht="24" x14ac:dyDescent="0.2">
      <c r="A31" s="116" t="str">
        <f>OVERALL!AD$1</f>
        <v>CAR 27</v>
      </c>
      <c r="B31" s="140" t="s">
        <v>77</v>
      </c>
      <c r="C31" s="141" t="s">
        <v>77</v>
      </c>
      <c r="D31" s="142" t="s">
        <v>77</v>
      </c>
      <c r="E31" s="70" t="s">
        <v>77</v>
      </c>
      <c r="F31" s="71" t="s">
        <v>77</v>
      </c>
      <c r="G31" s="81" t="s">
        <v>77</v>
      </c>
      <c r="H31" s="83" t="s">
        <v>77</v>
      </c>
      <c r="I31" s="143" t="s">
        <v>77</v>
      </c>
      <c r="J31" s="81" t="s">
        <v>77</v>
      </c>
      <c r="K31" s="82" t="s">
        <v>77</v>
      </c>
      <c r="L31" s="144" t="s">
        <v>77</v>
      </c>
      <c r="M31" s="145" t="s">
        <v>77</v>
      </c>
      <c r="N31" s="81" t="s">
        <v>77</v>
      </c>
      <c r="O31" s="82" t="s">
        <v>77</v>
      </c>
      <c r="P31" s="82" t="s">
        <v>77</v>
      </c>
      <c r="Q31" s="144" t="s">
        <v>77</v>
      </c>
      <c r="R31" s="146" t="s">
        <v>77</v>
      </c>
      <c r="S31" s="147" t="s">
        <v>77</v>
      </c>
      <c r="T31" s="83" t="s">
        <v>77</v>
      </c>
      <c r="U31" s="83" t="s">
        <v>77</v>
      </c>
      <c r="V31" s="148" t="s">
        <v>77</v>
      </c>
      <c r="W31" s="147" t="s">
        <v>77</v>
      </c>
      <c r="X31" s="83" t="s">
        <v>77</v>
      </c>
      <c r="Y31" s="83" t="s">
        <v>77</v>
      </c>
      <c r="Z31" s="83" t="s">
        <v>77</v>
      </c>
      <c r="AA31" s="72" t="s">
        <v>77</v>
      </c>
      <c r="AB31" s="82" t="s">
        <v>77</v>
      </c>
      <c r="AC31" s="82" t="s">
        <v>77</v>
      </c>
      <c r="AD31" s="82" t="s">
        <v>77</v>
      </c>
      <c r="AE31" s="73" t="s">
        <v>77</v>
      </c>
      <c r="AF31" s="84" t="s">
        <v>77</v>
      </c>
      <c r="AG31" s="274" t="s">
        <v>77</v>
      </c>
      <c r="AH31" s="85" t="s">
        <v>77</v>
      </c>
      <c r="AI31" s="82" t="s">
        <v>77</v>
      </c>
      <c r="AJ31" s="82" t="s">
        <v>77</v>
      </c>
      <c r="AK31" s="82" t="s">
        <v>77</v>
      </c>
      <c r="AL31" s="82" t="s">
        <v>77</v>
      </c>
      <c r="AM31" s="274" t="s">
        <v>77</v>
      </c>
    </row>
    <row r="32" spans="1:39" ht="24" x14ac:dyDescent="0.2">
      <c r="A32" s="116" t="str">
        <f>OVERALL!AE$1</f>
        <v>CAR 28</v>
      </c>
      <c r="B32" s="140" t="s">
        <v>77</v>
      </c>
      <c r="C32" s="149" t="s">
        <v>77</v>
      </c>
      <c r="D32" s="142" t="s">
        <v>77</v>
      </c>
      <c r="E32" s="150" t="s">
        <v>77</v>
      </c>
      <c r="F32" s="151" t="s">
        <v>77</v>
      </c>
      <c r="G32" s="152" t="s">
        <v>77</v>
      </c>
      <c r="H32" s="153" t="s">
        <v>77</v>
      </c>
      <c r="I32" s="143" t="s">
        <v>77</v>
      </c>
      <c r="J32" s="152" t="s">
        <v>77</v>
      </c>
      <c r="K32" s="154" t="s">
        <v>77</v>
      </c>
      <c r="L32" s="155" t="s">
        <v>77</v>
      </c>
      <c r="M32" s="145" t="s">
        <v>77</v>
      </c>
      <c r="N32" s="152" t="s">
        <v>77</v>
      </c>
      <c r="O32" s="154" t="s">
        <v>77</v>
      </c>
      <c r="P32" s="154" t="s">
        <v>77</v>
      </c>
      <c r="Q32" s="155" t="s">
        <v>77</v>
      </c>
      <c r="R32" s="146" t="s">
        <v>77</v>
      </c>
      <c r="S32" s="156" t="s">
        <v>77</v>
      </c>
      <c r="T32" s="153" t="s">
        <v>77</v>
      </c>
      <c r="U32" s="153" t="s">
        <v>77</v>
      </c>
      <c r="V32" s="148" t="s">
        <v>77</v>
      </c>
      <c r="W32" s="156" t="s">
        <v>77</v>
      </c>
      <c r="X32" s="153" t="s">
        <v>77</v>
      </c>
      <c r="Y32" s="153" t="s">
        <v>77</v>
      </c>
      <c r="Z32" s="153" t="s">
        <v>77</v>
      </c>
      <c r="AA32" s="72" t="s">
        <v>77</v>
      </c>
      <c r="AB32" s="154" t="s">
        <v>77</v>
      </c>
      <c r="AC32" s="154" t="s">
        <v>77</v>
      </c>
      <c r="AD32" s="154" t="s">
        <v>77</v>
      </c>
      <c r="AE32" s="73" t="s">
        <v>77</v>
      </c>
      <c r="AF32" s="157" t="s">
        <v>77</v>
      </c>
      <c r="AG32" s="273" t="s">
        <v>77</v>
      </c>
      <c r="AH32" s="158" t="s">
        <v>77</v>
      </c>
      <c r="AI32" s="154" t="s">
        <v>77</v>
      </c>
      <c r="AJ32" s="154" t="s">
        <v>77</v>
      </c>
      <c r="AK32" s="154" t="s">
        <v>77</v>
      </c>
      <c r="AL32" s="154" t="s">
        <v>77</v>
      </c>
      <c r="AM32" s="273" t="s">
        <v>77</v>
      </c>
    </row>
    <row r="33" spans="1:39" ht="24" x14ac:dyDescent="0.2">
      <c r="A33" s="116" t="str">
        <f>OVERALL!AF$1</f>
        <v>CAR 29</v>
      </c>
      <c r="B33" s="140" t="s">
        <v>77</v>
      </c>
      <c r="C33" s="141" t="s">
        <v>77</v>
      </c>
      <c r="D33" s="142" t="s">
        <v>77</v>
      </c>
      <c r="E33" s="70" t="s">
        <v>77</v>
      </c>
      <c r="F33" s="71" t="s">
        <v>77</v>
      </c>
      <c r="G33" s="81" t="s">
        <v>77</v>
      </c>
      <c r="H33" s="83" t="s">
        <v>77</v>
      </c>
      <c r="I33" s="143" t="s">
        <v>77</v>
      </c>
      <c r="J33" s="81" t="s">
        <v>77</v>
      </c>
      <c r="K33" s="82" t="s">
        <v>77</v>
      </c>
      <c r="L33" s="144" t="s">
        <v>77</v>
      </c>
      <c r="M33" s="145" t="s">
        <v>77</v>
      </c>
      <c r="N33" s="81" t="s">
        <v>77</v>
      </c>
      <c r="O33" s="82" t="s">
        <v>77</v>
      </c>
      <c r="P33" s="82" t="s">
        <v>77</v>
      </c>
      <c r="Q33" s="144" t="s">
        <v>77</v>
      </c>
      <c r="R33" s="146" t="s">
        <v>77</v>
      </c>
      <c r="S33" s="147" t="s">
        <v>77</v>
      </c>
      <c r="T33" s="83" t="s">
        <v>77</v>
      </c>
      <c r="U33" s="83" t="s">
        <v>77</v>
      </c>
      <c r="V33" s="148" t="s">
        <v>77</v>
      </c>
      <c r="W33" s="147" t="s">
        <v>77</v>
      </c>
      <c r="X33" s="83" t="s">
        <v>77</v>
      </c>
      <c r="Y33" s="83" t="s">
        <v>77</v>
      </c>
      <c r="Z33" s="83" t="s">
        <v>77</v>
      </c>
      <c r="AA33" s="72" t="s">
        <v>77</v>
      </c>
      <c r="AB33" s="82" t="s">
        <v>77</v>
      </c>
      <c r="AC33" s="82" t="s">
        <v>77</v>
      </c>
      <c r="AD33" s="82" t="s">
        <v>77</v>
      </c>
      <c r="AE33" s="73" t="s">
        <v>77</v>
      </c>
      <c r="AF33" s="84" t="s">
        <v>77</v>
      </c>
      <c r="AG33" s="274" t="s">
        <v>77</v>
      </c>
      <c r="AH33" s="85" t="s">
        <v>77</v>
      </c>
      <c r="AI33" s="82" t="s">
        <v>77</v>
      </c>
      <c r="AJ33" s="82" t="s">
        <v>77</v>
      </c>
      <c r="AK33" s="82" t="s">
        <v>77</v>
      </c>
      <c r="AL33" s="82" t="s">
        <v>77</v>
      </c>
      <c r="AM33" s="274" t="s">
        <v>77</v>
      </c>
    </row>
    <row r="34" spans="1:39" ht="25" thickBot="1" x14ac:dyDescent="0.25">
      <c r="A34" s="116" t="str">
        <f>OVERALL!AG$1</f>
        <v>CAR 30</v>
      </c>
      <c r="B34" s="159" t="s">
        <v>77</v>
      </c>
      <c r="C34" s="149" t="s">
        <v>77</v>
      </c>
      <c r="D34" s="160" t="s">
        <v>77</v>
      </c>
      <c r="E34" s="161" t="s">
        <v>77</v>
      </c>
      <c r="F34" s="162" t="s">
        <v>77</v>
      </c>
      <c r="G34" s="163" t="s">
        <v>77</v>
      </c>
      <c r="H34" s="164" t="s">
        <v>77</v>
      </c>
      <c r="I34" s="143" t="s">
        <v>77</v>
      </c>
      <c r="J34" s="152" t="s">
        <v>77</v>
      </c>
      <c r="K34" s="154" t="s">
        <v>77</v>
      </c>
      <c r="L34" s="155" t="s">
        <v>77</v>
      </c>
      <c r="M34" s="145" t="s">
        <v>77</v>
      </c>
      <c r="N34" s="152" t="s">
        <v>77</v>
      </c>
      <c r="O34" s="154" t="s">
        <v>77</v>
      </c>
      <c r="P34" s="154" t="s">
        <v>77</v>
      </c>
      <c r="Q34" s="155" t="s">
        <v>77</v>
      </c>
      <c r="R34" s="146" t="s">
        <v>77</v>
      </c>
      <c r="S34" s="156" t="s">
        <v>77</v>
      </c>
      <c r="T34" s="153" t="s">
        <v>77</v>
      </c>
      <c r="U34" s="153" t="s">
        <v>77</v>
      </c>
      <c r="V34" s="148" t="s">
        <v>77</v>
      </c>
      <c r="W34" s="156" t="s">
        <v>77</v>
      </c>
      <c r="X34" s="153" t="s">
        <v>77</v>
      </c>
      <c r="Y34" s="153" t="s">
        <v>77</v>
      </c>
      <c r="Z34" s="153" t="s">
        <v>77</v>
      </c>
      <c r="AA34" s="72" t="s">
        <v>77</v>
      </c>
      <c r="AB34" s="154" t="s">
        <v>77</v>
      </c>
      <c r="AC34" s="154" t="s">
        <v>77</v>
      </c>
      <c r="AD34" s="154" t="s">
        <v>77</v>
      </c>
      <c r="AE34" s="73" t="s">
        <v>77</v>
      </c>
      <c r="AF34" s="252" t="s">
        <v>77</v>
      </c>
      <c r="AG34" s="275" t="s">
        <v>77</v>
      </c>
      <c r="AH34" s="253" t="s">
        <v>77</v>
      </c>
      <c r="AI34" s="254" t="s">
        <v>77</v>
      </c>
      <c r="AJ34" s="254" t="s">
        <v>77</v>
      </c>
      <c r="AK34" s="254" t="s">
        <v>77</v>
      </c>
      <c r="AL34" s="254" t="s">
        <v>77</v>
      </c>
      <c r="AM34" s="275" t="s">
        <v>77</v>
      </c>
    </row>
    <row r="35" spans="1:39" s="184" customFormat="1" ht="44" customHeight="1" thickBot="1" x14ac:dyDescent="0.3">
      <c r="A35" s="165" t="s">
        <v>59</v>
      </c>
      <c r="B35" s="166">
        <f>OVERALL!B3</f>
        <v>0.50856122448979579</v>
      </c>
      <c r="C35" s="167">
        <f>OVERALL!B$4</f>
        <v>0.56964285714285701</v>
      </c>
      <c r="D35" s="168">
        <f>OVERALL!B$6</f>
        <v>0.32142857142857134</v>
      </c>
      <c r="E35" s="169">
        <f>OVERALL!B$7</f>
        <v>0.73809523809523814</v>
      </c>
      <c r="F35" s="170">
        <f>OVERALL!B$8</f>
        <v>0.21428571428571425</v>
      </c>
      <c r="G35" s="170">
        <f>OVERALL!B$9</f>
        <v>0.23809523809523808</v>
      </c>
      <c r="H35" s="171">
        <f>OVERALL!B$10</f>
        <v>9.5238095238095233E-2</v>
      </c>
      <c r="I35" s="172">
        <f>OVERALL!B$12</f>
        <v>0.42857142857142855</v>
      </c>
      <c r="J35" s="173">
        <f>OVERALL!B$13</f>
        <v>9.5238095238095233E-2</v>
      </c>
      <c r="K35" s="174">
        <f>OVERALL!B$14</f>
        <v>1</v>
      </c>
      <c r="L35" s="175">
        <f>OVERALL!B$15</f>
        <v>0.19047619047619047</v>
      </c>
      <c r="M35" s="176">
        <f>OVERALL!B$17</f>
        <v>0.6785714285714286</v>
      </c>
      <c r="N35" s="173">
        <f>OVERALL!B$18</f>
        <v>0.5714285714285714</v>
      </c>
      <c r="O35" s="174">
        <f>OVERALL!B$19</f>
        <v>0.14285714285714285</v>
      </c>
      <c r="P35" s="174">
        <f>OVERALL!B$20</f>
        <v>1</v>
      </c>
      <c r="Q35" s="175">
        <f>OVERALL!B$21</f>
        <v>1</v>
      </c>
      <c r="R35" s="177">
        <f>OVERALL!B$23</f>
        <v>0.61111111111111094</v>
      </c>
      <c r="S35" s="178">
        <f>OVERALL!B$24</f>
        <v>0.73809523809523803</v>
      </c>
      <c r="T35" s="179">
        <f>OVERALL!B$25</f>
        <v>0.21428571428571425</v>
      </c>
      <c r="U35" s="180">
        <f>OVERALL!B$26</f>
        <v>0.88095238095238082</v>
      </c>
      <c r="V35" s="181">
        <f>OVERALL!B$28</f>
        <v>0.79166666666666674</v>
      </c>
      <c r="W35" s="178">
        <f>OVERALL!B$29</f>
        <v>0.9285714285714286</v>
      </c>
      <c r="X35" s="179">
        <f>OVERALL!B$30</f>
        <v>0.90476190476190477</v>
      </c>
      <c r="Y35" s="179">
        <f>OVERALL!B$31</f>
        <v>0.69047619047619047</v>
      </c>
      <c r="Z35" s="179">
        <f>OVERALL!B$32</f>
        <v>0.6428571428571429</v>
      </c>
      <c r="AA35" s="182"/>
      <c r="AB35" s="179">
        <f>OVERALL!B$34</f>
        <v>0</v>
      </c>
      <c r="AC35" s="179">
        <f>OVERALL!B$35</f>
        <v>0</v>
      </c>
      <c r="AD35" s="179">
        <f>OVERALL!B$36</f>
        <v>0</v>
      </c>
      <c r="AE35" s="251">
        <f>OVERALL!B$39</f>
        <v>0.80952380952380942</v>
      </c>
      <c r="AF35" s="255">
        <f>OVERALL!B$39</f>
        <v>0.80952380952380942</v>
      </c>
      <c r="AG35" s="279">
        <f>OVERALL!B40</f>
        <v>8.0065035273368616E-3</v>
      </c>
      <c r="AH35" s="183">
        <f>OVERALL!B$41</f>
        <v>5.3095238095238102</v>
      </c>
      <c r="AI35" s="179">
        <f>OVERALL!B$42</f>
        <v>0.5</v>
      </c>
      <c r="AJ35" s="179">
        <f>OVERALL!B$43</f>
        <v>1</v>
      </c>
      <c r="AK35" s="179">
        <f>OVERALL!B$44</f>
        <v>0.8571428571428571</v>
      </c>
      <c r="AL35" s="179">
        <f>OVERALL!B$45</f>
        <v>0</v>
      </c>
      <c r="AM35" s="276">
        <f>OVERALL!B71</f>
        <v>1.1122134038800706E-2</v>
      </c>
    </row>
  </sheetData>
  <mergeCells count="12">
    <mergeCell ref="AM2:AM3"/>
    <mergeCell ref="AB2:AD3"/>
    <mergeCell ref="AF2:AL3"/>
    <mergeCell ref="A2:A4"/>
    <mergeCell ref="D2:Z2"/>
    <mergeCell ref="D3:H3"/>
    <mergeCell ref="I3:L3"/>
    <mergeCell ref="M3:Q3"/>
    <mergeCell ref="R3:U3"/>
    <mergeCell ref="V3:Z3"/>
    <mergeCell ref="B2:B4"/>
    <mergeCell ref="C2:C4"/>
  </mergeCells>
  <phoneticPr fontId="20"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dimension ref="A1:M57"/>
  <sheetViews>
    <sheetView zoomScale="92" zoomScaleNormal="92" workbookViewId="0">
      <pane xSplit="3" ySplit="6" topLeftCell="D47" activePane="bottomRight" state="frozen"/>
      <selection activeCell="D41" sqref="D41:F49"/>
      <selection pane="topRight" activeCell="D41" sqref="D41:F49"/>
      <selection pane="bottomLeft" activeCell="D41" sqref="D41:F49"/>
      <selection pane="bottomRight" activeCell="E48" sqref="E48"/>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CAR INSURANCE</v>
      </c>
      <c r="B2" s="31" t="s">
        <v>59</v>
      </c>
      <c r="C2" s="35">
        <f>COUNTA(D7:F7)</f>
        <v>3</v>
      </c>
      <c r="D2" s="300" t="s">
        <v>142</v>
      </c>
      <c r="E2" s="290" t="s">
        <v>123</v>
      </c>
      <c r="F2" s="302" t="s">
        <v>154</v>
      </c>
    </row>
    <row r="3" spans="1:8" ht="19" x14ac:dyDescent="0.2">
      <c r="A3" s="32" t="str">
        <f>OVERALL!J1</f>
        <v>YOUI</v>
      </c>
      <c r="B3" s="248">
        <f>OVERALL!J3</f>
        <v>0.74544444444444435</v>
      </c>
      <c r="C3" s="108" t="s">
        <v>73</v>
      </c>
      <c r="D3" s="109">
        <f>IF(D2="-","-",D57)</f>
        <v>0.70558333333333334</v>
      </c>
      <c r="E3" s="109">
        <f t="shared" ref="E3:F3" si="0">IF(E2="-","-",E57)</f>
        <v>0.78725000000000001</v>
      </c>
      <c r="F3" s="109">
        <f t="shared" si="0"/>
        <v>0.74350000000000005</v>
      </c>
    </row>
    <row r="4" spans="1:8" ht="18" customHeight="1" x14ac:dyDescent="0.2">
      <c r="A4" s="17" t="str">
        <f>OVERALL!A4</f>
        <v>QUALITY SCORE</v>
      </c>
      <c r="B4" s="38">
        <f>IF(C2=0, "-", IF(COUNTIF(D39:F39, "n")=C2, "-", IF(COUNT(D4:F4)=0, "-", AVERAGE(D4:F4))))</f>
        <v>0.7402777777777777</v>
      </c>
      <c r="C4" s="58" t="s">
        <v>1</v>
      </c>
      <c r="D4" s="38">
        <f>IF(D48&lt;0%,0%,IF(D$2="-","-",IF(D$39="n", "-", SUM(D$6,D$12,D$17,D$23,D$28,D$34))))</f>
        <v>0.68333333333333335</v>
      </c>
      <c r="E4" s="38">
        <f t="shared" ref="E4:F4" si="1">IF(E48&lt;0%,0%,IF(E$2="-","-",IF(E$39="n", "-", SUM(E$6,E$12,E$17,E$23,E$28,E$34))))</f>
        <v>0.8</v>
      </c>
      <c r="F4" s="38">
        <f t="shared" si="1"/>
        <v>0.73750000000000004</v>
      </c>
      <c r="H4" s="12" t="s">
        <v>8</v>
      </c>
    </row>
    <row r="5" spans="1:8" ht="18" customHeight="1" x14ac:dyDescent="0.25">
      <c r="A5" s="57" t="s">
        <v>48</v>
      </c>
      <c r="B5" s="58">
        <f>IF(B6="-","-",AVERAGE(D5:F5))</f>
        <v>0.7402777777777777</v>
      </c>
      <c r="C5" s="58" t="s">
        <v>1</v>
      </c>
      <c r="D5" s="60">
        <f t="shared" ref="D5:F5" si="2">IF(D$2="","",IF(D$39="n", "", SUM(D$6,D$12,D$17,D$23,D$28)))</f>
        <v>0.68333333333333335</v>
      </c>
      <c r="E5" s="60">
        <f t="shared" si="2"/>
        <v>0.8</v>
      </c>
      <c r="F5" s="60">
        <f t="shared" si="2"/>
        <v>0.73750000000000004</v>
      </c>
      <c r="H5" s="7" t="s">
        <v>16</v>
      </c>
    </row>
    <row r="6" spans="1:8" ht="18" customHeight="1" x14ac:dyDescent="0.2">
      <c r="A6" s="20" t="str">
        <f>OVERALL!A6</f>
        <v>ENGAGE</v>
      </c>
      <c r="B6" s="21">
        <f>IF(C11=0,"-",AVERAGE(B7:B10))</f>
        <v>0.33333333333333331</v>
      </c>
      <c r="C6" s="61" t="s">
        <v>0</v>
      </c>
      <c r="D6" s="28">
        <f>IF(D11=0,"-",(COUNTIF(D7:D10, "y")/D11)*OVERALL!$C$6)</f>
        <v>0.05</v>
      </c>
      <c r="E6" s="28">
        <f>IF(E11=0,"-",(COUNTIF(E7:E10, "y")/E11)*OVERALL!$C$6)</f>
        <v>0.05</v>
      </c>
      <c r="F6" s="28">
        <f>IF(F11=0,"-",(COUNTIF(F7:F10, "y")/F11)*OVERALL!$C$6)</f>
        <v>0.1</v>
      </c>
    </row>
    <row r="7" spans="1:8" ht="18" customHeight="1" x14ac:dyDescent="0.2">
      <c r="A7" s="33" t="str">
        <f>OVERALL!A7</f>
        <v>WELCOME</v>
      </c>
      <c r="B7" s="3">
        <f>IF(C7=0,"-",COUNTIF(D7:F7,"y")/C7)</f>
        <v>1</v>
      </c>
      <c r="C7" s="26">
        <f>$C$2-COUNTIF(D7:F7, "-")</f>
        <v>3</v>
      </c>
      <c r="D7" s="299" t="s">
        <v>124</v>
      </c>
      <c r="E7" s="291" t="s">
        <v>124</v>
      </c>
      <c r="F7" s="301" t="s">
        <v>124</v>
      </c>
      <c r="H7" s="11" t="s">
        <v>2</v>
      </c>
    </row>
    <row r="8" spans="1:8" ht="18" customHeight="1" x14ac:dyDescent="0.25">
      <c r="A8" s="33" t="str">
        <f>OVERALL!A8</f>
        <v>INTENT</v>
      </c>
      <c r="B8" s="3">
        <f>IF(C8=0,"-",COUNTIF(D8:F8,"y")/C8)</f>
        <v>0</v>
      </c>
      <c r="C8" s="26">
        <f>$C$2-COUNTIF(D8:F8, "-")</f>
        <v>3</v>
      </c>
      <c r="D8" s="299" t="s">
        <v>125</v>
      </c>
      <c r="E8" s="291" t="s">
        <v>125</v>
      </c>
      <c r="F8" s="301" t="s">
        <v>125</v>
      </c>
      <c r="H8" s="7" t="s">
        <v>15</v>
      </c>
    </row>
    <row r="9" spans="1:8" ht="18" customHeight="1" x14ac:dyDescent="0.2">
      <c r="A9" s="33" t="str">
        <f>OVERALL!A9</f>
        <v>NAME</v>
      </c>
      <c r="B9" s="3">
        <f>IF(C9=0,"-",COUNTIF(D9:F9,"y")/C9)</f>
        <v>0.33333333333333331</v>
      </c>
      <c r="C9" s="26">
        <f>$C$2-COUNTIF(D9:F9, "-")</f>
        <v>3</v>
      </c>
      <c r="D9" s="299" t="s">
        <v>125</v>
      </c>
      <c r="E9" s="291" t="s">
        <v>125</v>
      </c>
      <c r="F9" s="301" t="s">
        <v>124</v>
      </c>
      <c r="H9" t="s">
        <v>1</v>
      </c>
    </row>
    <row r="10" spans="1:8" ht="18" customHeight="1" x14ac:dyDescent="0.2">
      <c r="A10" s="33" t="str">
        <f>OVERALL!A10</f>
        <v>BRIDGE</v>
      </c>
      <c r="B10" s="3">
        <f>IF(C10=0,"-",COUNTIF(D10:F10,"y")/C10)</f>
        <v>0</v>
      </c>
      <c r="C10" s="26">
        <f>$C$2-COUNTIF(D10:F10, "-")</f>
        <v>3</v>
      </c>
      <c r="D10" s="299" t="s">
        <v>125</v>
      </c>
      <c r="E10" s="291" t="s">
        <v>125</v>
      </c>
      <c r="F10" s="301" t="s">
        <v>125</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0.88888888888888884</v>
      </c>
      <c r="C12" s="1" t="s">
        <v>1</v>
      </c>
      <c r="D12" s="28">
        <f>IF(D16=0,"-",(COUNTIF(D13:D15, "y")/D16)*OVERALL!$C$12)</f>
        <v>0.13333333333333333</v>
      </c>
      <c r="E12" s="28">
        <f>IF(E16=0,"-",(COUNTIF(E13:E15, "y")/E16)*OVERALL!$C$12)</f>
        <v>0.2</v>
      </c>
      <c r="F12" s="28">
        <f>IF(F16=0,"-",(COUNTIF(F13:F15, "y")/F16)*OVERALL!$C$12)</f>
        <v>0.2</v>
      </c>
      <c r="H12" t="s">
        <v>1</v>
      </c>
    </row>
    <row r="13" spans="1:8" ht="18" customHeight="1" x14ac:dyDescent="0.2">
      <c r="A13" s="33" t="str">
        <f>OVERALL!A13</f>
        <v>CONVERSE</v>
      </c>
      <c r="B13" s="3">
        <f>IF(C13=0,"-",COUNTIF(D13:F13,"y")/C13)</f>
        <v>0.66666666666666663</v>
      </c>
      <c r="C13" s="26">
        <f>$C$2-COUNTIF(D13:F13, "-")</f>
        <v>3</v>
      </c>
      <c r="D13" s="299" t="s">
        <v>125</v>
      </c>
      <c r="E13" s="291" t="s">
        <v>124</v>
      </c>
      <c r="F13" s="301" t="s">
        <v>124</v>
      </c>
      <c r="H13" s="14" t="s">
        <v>4</v>
      </c>
    </row>
    <row r="14" spans="1:8" ht="18" customHeight="1" x14ac:dyDescent="0.25">
      <c r="A14" s="33" t="str">
        <f>OVERALL!A14</f>
        <v>LISTEN</v>
      </c>
      <c r="B14" s="3">
        <f>IF(C14=0,"-",COUNTIF(D14:F14,"y")/C14)</f>
        <v>1</v>
      </c>
      <c r="C14" s="26">
        <f>$C$2-COUNTIF(D14:F14, "-")</f>
        <v>3</v>
      </c>
      <c r="D14" s="299" t="s">
        <v>124</v>
      </c>
      <c r="E14" s="291" t="s">
        <v>124</v>
      </c>
      <c r="F14" s="301" t="s">
        <v>124</v>
      </c>
      <c r="H14" s="9" t="s">
        <v>13</v>
      </c>
    </row>
    <row r="15" spans="1:8" ht="18" customHeight="1" x14ac:dyDescent="0.2">
      <c r="A15" s="33" t="str">
        <f>OVERALL!A15</f>
        <v>CONFIRM</v>
      </c>
      <c r="B15" s="3">
        <f>IF(C15=0,"-",COUNTIF(D15:F15,"y")/C15)</f>
        <v>1</v>
      </c>
      <c r="C15" s="26">
        <f>$C$2-COUNTIF(D15:F15, "-")</f>
        <v>3</v>
      </c>
      <c r="D15" s="299" t="s">
        <v>124</v>
      </c>
      <c r="E15" s="291" t="s">
        <v>124</v>
      </c>
      <c r="F15" s="301" t="s">
        <v>124</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0.91666666666666663</v>
      </c>
      <c r="C17" s="1" t="s">
        <v>1</v>
      </c>
      <c r="D17" s="29">
        <f>IF(D22=0,"-",(COUNTIF(D18:D21, "y")/D22)*OVERALL!$C$17)</f>
        <v>0.25</v>
      </c>
      <c r="E17" s="29">
        <f>IF(E22=0,"-",(COUNTIF(E18:E21, "y")/E22)*OVERALL!$C$17)</f>
        <v>0.25</v>
      </c>
      <c r="F17" s="29">
        <f>IF(F22=0,"-",(COUNTIF(F18:F21, "y")/F22)*OVERALL!$C$17)</f>
        <v>0.1875</v>
      </c>
      <c r="H17" s="9" t="s">
        <v>6</v>
      </c>
    </row>
    <row r="18" spans="1:11" ht="18" customHeight="1" x14ac:dyDescent="0.2">
      <c r="A18" s="33" t="str">
        <f>OVERALL!A18</f>
        <v>INFORM</v>
      </c>
      <c r="B18" s="3">
        <f>IF(C18=0,"-",COUNTIF(D18:F18,"y")/C18)</f>
        <v>1</v>
      </c>
      <c r="C18" s="26">
        <f>$C$2-COUNTIF(D18:F18, "-")</f>
        <v>3</v>
      </c>
      <c r="D18" s="299" t="s">
        <v>124</v>
      </c>
      <c r="E18" s="291" t="s">
        <v>124</v>
      </c>
      <c r="F18" s="301" t="s">
        <v>124</v>
      </c>
    </row>
    <row r="19" spans="1:11" ht="18" customHeight="1" x14ac:dyDescent="0.2">
      <c r="A19" s="33" t="str">
        <f>OVERALL!A19</f>
        <v>CHECK</v>
      </c>
      <c r="B19" s="3">
        <f>IF(C19=0,"-",COUNTIF(D19:F19,"y")/C19)</f>
        <v>0.66666666666666663</v>
      </c>
      <c r="C19" s="26">
        <f>$C$2-COUNTIF(D19:F19, "-")</f>
        <v>3</v>
      </c>
      <c r="D19" s="299" t="s">
        <v>124</v>
      </c>
      <c r="E19" s="291" t="s">
        <v>124</v>
      </c>
      <c r="F19" s="301" t="s">
        <v>125</v>
      </c>
    </row>
    <row r="20" spans="1:11" ht="18" customHeight="1" x14ac:dyDescent="0.2">
      <c r="A20" s="33" t="str">
        <f>OVERALL!A20</f>
        <v>SEEK</v>
      </c>
      <c r="B20" s="3">
        <f>IF(C20=0,"-",COUNTIF(D20:F20,"y")/C20)</f>
        <v>1</v>
      </c>
      <c r="C20" s="26">
        <f>$C$2-COUNTIF(D20:F20, "-")</f>
        <v>3</v>
      </c>
      <c r="D20" s="299" t="s">
        <v>124</v>
      </c>
      <c r="E20" s="291" t="s">
        <v>124</v>
      </c>
      <c r="F20" s="301" t="s">
        <v>124</v>
      </c>
      <c r="H20" t="s">
        <v>1</v>
      </c>
    </row>
    <row r="21" spans="1:11" ht="18" customHeight="1" x14ac:dyDescent="0.2">
      <c r="A21" s="33" t="str">
        <f>OVERALL!A21</f>
        <v>CONFIDENCE</v>
      </c>
      <c r="B21" s="3">
        <f>IF(C21=0,"-",COUNTIF(D21:F21,"y")/C21)</f>
        <v>1</v>
      </c>
      <c r="C21" s="26">
        <f>$C$2-COUNTIF(D21:F21, "-")</f>
        <v>3</v>
      </c>
      <c r="D21" s="299" t="s">
        <v>124</v>
      </c>
      <c r="E21" s="291" t="s">
        <v>124</v>
      </c>
      <c r="F21" s="301" t="s">
        <v>124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0.55555555555555547</v>
      </c>
      <c r="C23" s="1" t="s">
        <v>1</v>
      </c>
      <c r="D23" s="29">
        <f>IF(D27=0,"-",(COUNTIF(D24:D26, "y")/D27)*OVERALL!$C$23)</f>
        <v>4.9999999999999996E-2</v>
      </c>
      <c r="E23" s="29">
        <f>IF(E27=0,"-",(COUNTIF(E24:E26, "y")/E27)*OVERALL!$C$23)</f>
        <v>0.15</v>
      </c>
      <c r="F23" s="29">
        <f>IF(F27=0,"-",(COUNTIF(F24:F26, "y")/F27)*OVERALL!$C$23)</f>
        <v>4.9999999999999996E-2</v>
      </c>
    </row>
    <row r="24" spans="1:11" ht="18" customHeight="1" x14ac:dyDescent="0.2">
      <c r="A24" s="33" t="str">
        <f>OVERALL!A24</f>
        <v>QUESTIONS</v>
      </c>
      <c r="B24" s="3">
        <f>IF(C24=0,"-",COUNTIF(D24:F24,"y")/C24)</f>
        <v>0.33333333333333331</v>
      </c>
      <c r="C24" s="26">
        <f>$C$2-COUNTIF(D24:F24, "-")</f>
        <v>3</v>
      </c>
      <c r="D24" s="299" t="s">
        <v>125</v>
      </c>
      <c r="E24" s="291" t="s">
        <v>124</v>
      </c>
      <c r="F24" s="301" t="s">
        <v>125</v>
      </c>
    </row>
    <row r="25" spans="1:11" ht="18" customHeight="1" x14ac:dyDescent="0.2">
      <c r="A25" s="33" t="str">
        <f>OVERALL!A25</f>
        <v>GRATITUDE</v>
      </c>
      <c r="B25" s="3">
        <f>IF(C25=0,"-",COUNTIF(D25:F25,"y")/C25)</f>
        <v>0.33333333333333331</v>
      </c>
      <c r="C25" s="26">
        <f>$C$2-COUNTIF(D25:F25, "-")</f>
        <v>3</v>
      </c>
      <c r="D25" s="299" t="s">
        <v>125</v>
      </c>
      <c r="E25" s="291" t="s">
        <v>124</v>
      </c>
      <c r="F25" s="301" t="s">
        <v>125</v>
      </c>
    </row>
    <row r="26" spans="1:11" ht="18" customHeight="1" x14ac:dyDescent="0.2">
      <c r="A26" s="33" t="str">
        <f>OVERALL!A26</f>
        <v>THANKS</v>
      </c>
      <c r="B26" s="3">
        <f>IF(C26=0,"-",COUNTIF(D26:F26,"y")/C26)</f>
        <v>1</v>
      </c>
      <c r="C26" s="26">
        <f>$C$2-COUNTIF(D26:F26, "-")</f>
        <v>3</v>
      </c>
      <c r="D26" s="299" t="s">
        <v>124</v>
      </c>
      <c r="E26" s="291" t="s">
        <v>124</v>
      </c>
      <c r="F26" s="301" t="s">
        <v>124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0.91666666666666663</v>
      </c>
      <c r="C28" s="1" t="s">
        <v>1</v>
      </c>
      <c r="D28" s="29">
        <f>IF(D33=0,"-",(COUNTIF(D29:D32, "y")/D33)*OVERALL!$C$28)</f>
        <v>0.2</v>
      </c>
      <c r="E28" s="29">
        <f>IF(E33=0,"-",(COUNTIF(E29:E32, "y")/E33)*OVERALL!$C$28)</f>
        <v>0.15000000000000002</v>
      </c>
      <c r="F28" s="29">
        <f>IF(F33=0,"-",(COUNTIF(F29:F32, "y")/F33)*OVERALL!$C$28)</f>
        <v>0.2</v>
      </c>
    </row>
    <row r="29" spans="1:11" ht="18" customHeight="1" x14ac:dyDescent="0.2">
      <c r="A29" s="33" t="str">
        <f>OVERALL!A29</f>
        <v>VIBRANCY</v>
      </c>
      <c r="B29" s="3">
        <f>IF(C29=0,"-",COUNTIF(D29:F29,"y")/C29)</f>
        <v>1</v>
      </c>
      <c r="C29" s="26">
        <f>$C$2-COUNTIF(D29:F29, "-")</f>
        <v>3</v>
      </c>
      <c r="D29" s="299" t="s">
        <v>124</v>
      </c>
      <c r="E29" s="291" t="s">
        <v>124</v>
      </c>
      <c r="F29" s="301" t="s">
        <v>124</v>
      </c>
    </row>
    <row r="30" spans="1:11" ht="18" customHeight="1" x14ac:dyDescent="0.2">
      <c r="A30" s="33" t="str">
        <f>OVERALL!A30</f>
        <v>EMPATHY</v>
      </c>
      <c r="B30" s="3">
        <f>IF(C30=0,"-",COUNTIF(D30:F30,"y")/C30)</f>
        <v>1</v>
      </c>
      <c r="C30" s="26">
        <f>$C$2-COUNTIF(D30:F30, "-")</f>
        <v>3</v>
      </c>
      <c r="D30" s="299" t="s">
        <v>124</v>
      </c>
      <c r="E30" s="291" t="s">
        <v>124</v>
      </c>
      <c r="F30" s="301" t="s">
        <v>124</v>
      </c>
    </row>
    <row r="31" spans="1:11" ht="18" customHeight="1" x14ac:dyDescent="0.2">
      <c r="A31" s="33" t="str">
        <f>OVERALL!A31</f>
        <v>CONTROL</v>
      </c>
      <c r="B31" s="3">
        <f>IF(C31=0,"-",COUNTIF(D31:F31,"y")/C31)</f>
        <v>1</v>
      </c>
      <c r="C31" s="26">
        <f>$C$2-COUNTIF(D31:F31, "-")</f>
        <v>3</v>
      </c>
      <c r="D31" s="299" t="s">
        <v>124</v>
      </c>
      <c r="E31" s="291" t="s">
        <v>124</v>
      </c>
      <c r="F31" s="301" t="s">
        <v>124</v>
      </c>
    </row>
    <row r="32" spans="1:11" ht="18" customHeight="1" x14ac:dyDescent="0.2">
      <c r="A32" s="33" t="str">
        <f>OVERALL!A32</f>
        <v>CLARITY</v>
      </c>
      <c r="B32" s="3">
        <f>IF(C32=0,"-",COUNTIF(D32:F32,"y")/C32)</f>
        <v>0.66666666666666663</v>
      </c>
      <c r="C32" s="26">
        <f>$C$2-COUNTIF(D32:F32, "-")</f>
        <v>3</v>
      </c>
      <c r="D32" s="299" t="s">
        <v>124</v>
      </c>
      <c r="E32" s="291" t="s">
        <v>125</v>
      </c>
      <c r="F32" s="301" t="s">
        <v>124</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299" t="s">
        <v>125</v>
      </c>
      <c r="E35" s="291" t="s">
        <v>125</v>
      </c>
      <c r="F35" s="301" t="s">
        <v>125</v>
      </c>
      <c r="H35" s="48">
        <v>-0.3</v>
      </c>
      <c r="J35" s="48"/>
      <c r="K35" s="48"/>
      <c r="L35" s="48"/>
    </row>
    <row r="36" spans="1:13" ht="18" customHeight="1" x14ac:dyDescent="0.2">
      <c r="A36" s="45" t="str">
        <f>OVERALL!A36</f>
        <v>AUDIO ISSUE (DISTRACTION)</v>
      </c>
      <c r="B36" s="3">
        <f>IF(C36=0,"-",COUNTIF(D36:F36,"y")/C36)</f>
        <v>0</v>
      </c>
      <c r="C36" s="26">
        <f>$C$2-COUNTIF(D36:F36, "-")</f>
        <v>3</v>
      </c>
      <c r="D36" s="299" t="s">
        <v>125</v>
      </c>
      <c r="E36" s="291" t="s">
        <v>125</v>
      </c>
      <c r="F36" s="301" t="s">
        <v>125</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45" t="str">
        <f>OVERALL!A38</f>
        <v>ADDITIONAL INSIGHT</v>
      </c>
      <c r="B38" s="346"/>
      <c r="C38" s="10" t="s">
        <v>1</v>
      </c>
      <c r="D38" s="30"/>
      <c r="E38" s="30"/>
      <c r="F38" s="30"/>
    </row>
    <row r="39" spans="1:13" ht="18" customHeight="1" x14ac:dyDescent="0.2">
      <c r="A39" s="33" t="str">
        <f>OVERALL!A39</f>
        <v>CALL ANSWERED-QUALITY</v>
      </c>
      <c r="B39" s="3">
        <f>IF(C39=0,"-",COUNTIF(D39:F39, "y")/C39)</f>
        <v>1</v>
      </c>
      <c r="C39" s="26">
        <f t="shared" ref="C39:C45" si="9">$C$2-COUNTIF(D39:F39, "-")</f>
        <v>3</v>
      </c>
      <c r="D39" s="299" t="s">
        <v>124</v>
      </c>
      <c r="E39" s="291" t="s">
        <v>124</v>
      </c>
      <c r="F39" s="301" t="s">
        <v>124</v>
      </c>
    </row>
    <row r="40" spans="1:13" ht="18" customHeight="1" x14ac:dyDescent="0.2">
      <c r="A40" s="33" t="str">
        <f>OVERALL!A40</f>
        <v>TALK TIME</v>
      </c>
      <c r="B40" s="280">
        <f>IF(C40=0,"-",AVERAGE(D40:F40))</f>
        <v>1.320601851851852E-2</v>
      </c>
      <c r="C40" s="26">
        <f t="shared" si="9"/>
        <v>3</v>
      </c>
      <c r="D40" s="289">
        <v>1.6782407407407409E-2</v>
      </c>
      <c r="E40" s="289">
        <v>1.2048611111111111E-2</v>
      </c>
      <c r="F40" s="289">
        <v>1.0787037037037038E-2</v>
      </c>
      <c r="G40" s="46"/>
      <c r="H40" s="266"/>
      <c r="I40" s="266"/>
      <c r="J40" s="266"/>
      <c r="K40" s="266"/>
      <c r="L40" s="266"/>
      <c r="M40" s="266"/>
    </row>
    <row r="41" spans="1:13" ht="18" customHeight="1" x14ac:dyDescent="0.2">
      <c r="A41" s="33" t="str">
        <f>OVERALL!A41</f>
        <v>ASSESSOR RATING (0-10)</v>
      </c>
      <c r="B41" s="264">
        <f>IF(C41=0,"-",SUM(D41:F41)/C41)</f>
        <v>6.666666666666667</v>
      </c>
      <c r="C41" s="26">
        <f t="shared" si="9"/>
        <v>3</v>
      </c>
      <c r="D41" s="286">
        <v>6</v>
      </c>
      <c r="E41" s="286">
        <v>7</v>
      </c>
      <c r="F41" s="286">
        <v>7</v>
      </c>
    </row>
    <row r="42" spans="1:13" ht="18" customHeight="1" x14ac:dyDescent="0.2">
      <c r="A42" s="33" t="str">
        <f>OVERALL!A42</f>
        <v>EXPLAINED KEY FEATURES</v>
      </c>
      <c r="B42" s="3">
        <f>IF(C42=0,"-",COUNTIF(D42:F42, "y")/C42)</f>
        <v>1</v>
      </c>
      <c r="C42" s="26">
        <f t="shared" si="9"/>
        <v>3</v>
      </c>
      <c r="D42" s="299" t="s">
        <v>124</v>
      </c>
      <c r="E42" s="291" t="s">
        <v>124</v>
      </c>
      <c r="F42" s="301" t="s">
        <v>124</v>
      </c>
      <c r="G42" s="47"/>
      <c r="H42" t="s">
        <v>1</v>
      </c>
    </row>
    <row r="43" spans="1:13" ht="18" customHeight="1" x14ac:dyDescent="0.2">
      <c r="A43" s="33" t="str">
        <f>OVERALL!A43</f>
        <v>REVEALED PRICING</v>
      </c>
      <c r="B43" s="3">
        <f>IF(C43=0,"-",COUNTIF(D43:F43, "y")/C43)</f>
        <v>1</v>
      </c>
      <c r="C43" s="26">
        <f t="shared" si="9"/>
        <v>3</v>
      </c>
      <c r="D43" s="299" t="s">
        <v>124</v>
      </c>
      <c r="E43" s="291" t="s">
        <v>124</v>
      </c>
      <c r="F43" s="301" t="s">
        <v>124</v>
      </c>
    </row>
    <row r="44" spans="1:13" ht="18" customHeight="1" x14ac:dyDescent="0.2">
      <c r="A44" s="33" t="str">
        <f>OVERALL!A44</f>
        <v>EXPLAINED ACTIONS &amp; PROCESS</v>
      </c>
      <c r="B44" s="3">
        <f>IF(C44=0,"-",COUNTIF(D44:F44, "y")/C44)</f>
        <v>1</v>
      </c>
      <c r="C44" s="26">
        <f t="shared" si="9"/>
        <v>3</v>
      </c>
      <c r="D44" s="299" t="s">
        <v>124</v>
      </c>
      <c r="E44" s="291" t="s">
        <v>124</v>
      </c>
      <c r="F44" s="301" t="s">
        <v>124</v>
      </c>
    </row>
    <row r="45" spans="1:13" ht="18" customHeight="1" x14ac:dyDescent="0.2">
      <c r="A45" s="33" t="str">
        <f>OVERALL!A45</f>
        <v>WEBSITE EDUCATION</v>
      </c>
      <c r="B45" s="3">
        <f>IF(C45=0,"-",COUNTIF(D45:F45, "y")/C45)</f>
        <v>0</v>
      </c>
      <c r="C45" s="26">
        <f t="shared" si="9"/>
        <v>3</v>
      </c>
      <c r="D45" s="299" t="s">
        <v>125</v>
      </c>
      <c r="E45" s="291" t="s">
        <v>125</v>
      </c>
      <c r="F45" s="301" t="s">
        <v>125</v>
      </c>
    </row>
    <row r="46" spans="1:13" ht="18" customHeight="1" x14ac:dyDescent="0.2">
      <c r="A46" s="18"/>
      <c r="B46" s="3"/>
      <c r="C46" s="26"/>
      <c r="D46" s="264"/>
      <c r="E46" s="264"/>
      <c r="F46" s="264"/>
    </row>
    <row r="47" spans="1:13" ht="195" x14ac:dyDescent="0.2">
      <c r="A47" s="25" t="s">
        <v>1</v>
      </c>
      <c r="B47" s="347" t="s">
        <v>35</v>
      </c>
      <c r="C47" s="348"/>
      <c r="D47" s="23" t="s">
        <v>143</v>
      </c>
      <c r="E47" s="23" t="s">
        <v>126</v>
      </c>
      <c r="F47" s="23" t="s">
        <v>155</v>
      </c>
    </row>
    <row r="48" spans="1:13" ht="18" customHeight="1" x14ac:dyDescent="0.2">
      <c r="A48" s="59" t="s">
        <v>47</v>
      </c>
      <c r="D48" s="50">
        <f t="shared" ref="D48:F48" si="10">IF(D$2="","",IF(D$39="n", "", SUM(D$6,D$12,D$17,D$23,D$28,D$34)))</f>
        <v>0.68333333333333335</v>
      </c>
      <c r="E48" s="50">
        <f t="shared" si="10"/>
        <v>0.8</v>
      </c>
      <c r="F48" s="50">
        <f t="shared" si="10"/>
        <v>0.73750000000000004</v>
      </c>
    </row>
    <row r="50" spans="1:6" ht="19" x14ac:dyDescent="0.25">
      <c r="A50" s="110" t="s">
        <v>74</v>
      </c>
      <c r="B50" s="90" t="s">
        <v>75</v>
      </c>
    </row>
    <row r="51" spans="1:6" x14ac:dyDescent="0.2">
      <c r="A51" s="111" t="s">
        <v>63</v>
      </c>
      <c r="B51" s="112">
        <v>0.3</v>
      </c>
      <c r="C51" s="111"/>
      <c r="D51" s="256">
        <f>[1]YOUI!D$4</f>
        <v>0.75750000000000006</v>
      </c>
      <c r="E51" s="256">
        <f>[1]YOUI!E$4</f>
        <v>0.75750000000000006</v>
      </c>
      <c r="F51" s="256">
        <f>[1]YOUI!F$4</f>
        <v>0.75750000000000006</v>
      </c>
    </row>
    <row r="52" spans="1:6" x14ac:dyDescent="0.2">
      <c r="A52" s="111" t="s">
        <v>64</v>
      </c>
      <c r="B52" s="112">
        <v>0.7</v>
      </c>
      <c r="C52" s="111"/>
      <c r="D52" s="257">
        <f t="shared" ref="D52:F52" si="11">D4</f>
        <v>0.68333333333333335</v>
      </c>
      <c r="E52" s="257">
        <f t="shared" si="11"/>
        <v>0.8</v>
      </c>
      <c r="F52" s="257">
        <f t="shared" si="11"/>
        <v>0.73750000000000004</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0.22725000000000001</v>
      </c>
      <c r="E55" s="257">
        <f t="shared" ref="E55:F55" si="12">IF(E51="-","-",E51*$B$51)</f>
        <v>0.22725000000000001</v>
      </c>
      <c r="F55" s="257">
        <f t="shared" si="12"/>
        <v>0.22725000000000001</v>
      </c>
    </row>
    <row r="56" spans="1:6" x14ac:dyDescent="0.2">
      <c r="A56" s="111" t="s">
        <v>64</v>
      </c>
      <c r="B56" s="111"/>
      <c r="C56" s="111"/>
      <c r="D56" s="257">
        <f t="shared" ref="D56:F56" si="13">IF(D52="-","-",D52*$B$52)</f>
        <v>0.47833333333333333</v>
      </c>
      <c r="E56" s="257">
        <f t="shared" si="13"/>
        <v>0.55999999999999994</v>
      </c>
      <c r="F56" s="257">
        <f t="shared" si="13"/>
        <v>0.51624999999999999</v>
      </c>
    </row>
    <row r="57" spans="1:6" x14ac:dyDescent="0.2">
      <c r="A57" s="114" t="s">
        <v>59</v>
      </c>
      <c r="B57" s="114"/>
      <c r="C57" s="114"/>
      <c r="D57" s="115">
        <f t="shared" ref="D57:F57" si="14">IF(D51="","",IF(D52="","",SUM(D55:D56)))</f>
        <v>0.70558333333333334</v>
      </c>
      <c r="E57" s="115">
        <f t="shared" si="14"/>
        <v>0.78725000000000001</v>
      </c>
      <c r="F57" s="115">
        <f t="shared" si="14"/>
        <v>0.74350000000000005</v>
      </c>
    </row>
  </sheetData>
  <mergeCells count="2">
    <mergeCell ref="B47:C47"/>
    <mergeCell ref="A38:B38"/>
  </mergeCells>
  <conditionalFormatting sqref="B4">
    <cfRule type="cellIs" dxfId="16" priority="13" operator="between">
      <formula>0.604999</formula>
      <formula>0.754999</formula>
    </cfRule>
    <cfRule type="cellIs" dxfId="15" priority="14" operator="between">
      <formula>0.44999</formula>
      <formula>0.605</formula>
    </cfRule>
    <cfRule type="cellIs" dxfId="14" priority="15" operator="lessThan">
      <formula>0.45</formula>
    </cfRule>
    <cfRule type="cellIs" dxfId="13" priority="12" operator="between">
      <formula>0.754999</formula>
      <formula>0.905</formula>
    </cfRule>
    <cfRule type="cellIs" dxfId="12" priority="11" operator="greaterThanOrEqual">
      <formula>0.905</formula>
    </cfRule>
    <cfRule type="containsBlanks" dxfId="11" priority="10">
      <formula>LEN(TRIM(B4))=0</formula>
    </cfRule>
  </conditionalFormatting>
  <conditionalFormatting sqref="B6">
    <cfRule type="containsText" dxfId="10" priority="9" operator="containsText" text="NA">
      <formula>NOT(ISERROR(SEARCH("NA",B6)))</formula>
    </cfRule>
  </conditionalFormatting>
  <conditionalFormatting sqref="B12">
    <cfRule type="containsText" dxfId="9" priority="4" operator="containsText" text="NA">
      <formula>NOT(ISERROR(SEARCH("NA",B12)))</formula>
    </cfRule>
  </conditionalFormatting>
  <conditionalFormatting sqref="B17">
    <cfRule type="containsText" dxfId="8" priority="3" operator="containsText" text="NA">
      <formula>NOT(ISERROR(SEARCH("NA",B17)))</formula>
    </cfRule>
  </conditionalFormatting>
  <conditionalFormatting sqref="B23">
    <cfRule type="containsText" dxfId="7" priority="2" operator="containsText" text="NA">
      <formula>NOT(ISERROR(SEARCH("NA",B23)))</formula>
    </cfRule>
  </conditionalFormatting>
  <conditionalFormatting sqref="B28">
    <cfRule type="containsText" dxfId="6" priority="1" operator="containsText" text="NA">
      <formula>NOT(ISERROR(SEARCH("NA",B28)))</formula>
    </cfRule>
  </conditionalFormatting>
  <conditionalFormatting sqref="D4:F4">
    <cfRule type="containsBlanks" dxfId="5" priority="16">
      <formula>LEN(TRIM(D4))=0</formula>
    </cfRule>
    <cfRule type="cellIs" dxfId="4" priority="17" operator="greaterThanOrEqual">
      <formula>0.905</formula>
    </cfRule>
    <cfRule type="cellIs" dxfId="3" priority="18" operator="between">
      <formula>0.754999</formula>
      <formula>0.905</formula>
    </cfRule>
    <cfRule type="cellIs" dxfId="2" priority="19" operator="between">
      <formula>0.604999</formula>
      <formula>0.754999</formula>
    </cfRule>
    <cfRule type="cellIs" dxfId="1" priority="20" operator="between">
      <formula>0.44999</formula>
      <formula>0.605</formula>
    </cfRule>
    <cfRule type="cellIs" dxfId="0" priority="21" operator="lessThan">
      <formula>0.45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topLeftCell="L1" workbookViewId="0">
      <selection activeCell="R15" sqref="R15"/>
    </sheetView>
  </sheetViews>
  <sheetFormatPr baseColWidth="10" defaultColWidth="8.83203125" defaultRowHeight="16" x14ac:dyDescent="0.2"/>
  <sheetData>
    <row r="1" spans="1:37" x14ac:dyDescent="0.2">
      <c r="A1" t="s">
        <v>85</v>
      </c>
      <c r="B1" s="265" t="s">
        <v>87</v>
      </c>
      <c r="C1" s="265" t="s">
        <v>88</v>
      </c>
      <c r="D1" s="265" t="s">
        <v>52</v>
      </c>
      <c r="E1" s="265" t="s">
        <v>17</v>
      </c>
      <c r="F1" s="265" t="s">
        <v>18</v>
      </c>
      <c r="G1" s="265" t="s">
        <v>19</v>
      </c>
      <c r="H1" s="265" t="s">
        <v>20</v>
      </c>
      <c r="I1" s="265" t="s">
        <v>53</v>
      </c>
      <c r="J1" s="265" t="s">
        <v>21</v>
      </c>
      <c r="K1" s="265" t="s">
        <v>22</v>
      </c>
      <c r="L1" s="265" t="s">
        <v>23</v>
      </c>
      <c r="M1" s="265" t="s">
        <v>54</v>
      </c>
      <c r="N1" s="265" t="s">
        <v>24</v>
      </c>
      <c r="O1" s="265" t="s">
        <v>27</v>
      </c>
      <c r="P1" s="265" t="s">
        <v>25</v>
      </c>
      <c r="Q1" s="265" t="s">
        <v>26</v>
      </c>
      <c r="R1" s="265" t="s">
        <v>55</v>
      </c>
      <c r="S1" s="265" t="s">
        <v>29</v>
      </c>
      <c r="T1" s="265" t="s">
        <v>28</v>
      </c>
      <c r="U1" s="265" t="s">
        <v>30</v>
      </c>
      <c r="V1" s="265" t="s">
        <v>56</v>
      </c>
      <c r="W1" s="265" t="s">
        <v>31</v>
      </c>
      <c r="X1" s="265" t="s">
        <v>32</v>
      </c>
      <c r="Y1" s="265" t="s">
        <v>33</v>
      </c>
      <c r="Z1" s="265" t="s">
        <v>122</v>
      </c>
      <c r="AA1" s="265" t="s">
        <v>79</v>
      </c>
      <c r="AB1" s="265" t="s">
        <v>57</v>
      </c>
      <c r="AC1" s="265" t="s">
        <v>58</v>
      </c>
      <c r="AD1" s="265" t="s">
        <v>86</v>
      </c>
      <c r="AE1" s="265" t="s">
        <v>40</v>
      </c>
      <c r="AF1" s="265" t="s">
        <v>39</v>
      </c>
      <c r="AG1" s="265" t="s">
        <v>36</v>
      </c>
      <c r="AH1" s="265" t="s">
        <v>37</v>
      </c>
      <c r="AI1" s="265" t="s">
        <v>38</v>
      </c>
      <c r="AJ1" s="265" t="s">
        <v>84</v>
      </c>
      <c r="AK1" s="265" t="s">
        <v>80</v>
      </c>
    </row>
    <row r="2" spans="1:37" x14ac:dyDescent="0.2">
      <c r="A2" t="str">
        <f>IF(LEN(REPORT!A5)&gt;2,REPORT!A5,"")</f>
        <v>AAMI</v>
      </c>
      <c r="B2">
        <f>IFERROR(INDEX(REPORT!$A$2:$BZ$100,MATCH($A2,REPORT!$A$2:$A$100,0),MATCH(B$1,REPORT!$A$2:$BZ$2,0)),"")</f>
        <v>0.38545833333333335</v>
      </c>
      <c r="C2">
        <f>IFERROR(INDEX(REPORT!$A$2:$BZ$100,MATCH($A2,REPORT!$A$2:$A$100,0),MATCH(C$1,REPORT!$A$2:$BZ$2,0)),"")</f>
        <v>0.5229166666666667</v>
      </c>
      <c r="D2">
        <f>IFERROR(INDEX(REPORT!$A$4:$BZ$100,MATCH($A2,REPORT!$A$4:$A$100,0),MATCH(D$1,REPORT!$A$4:$BZ$4,0)),"")</f>
        <v>0.375</v>
      </c>
      <c r="E2">
        <f>IFERROR(INDEX(REPORT!$A$4:$BZ$100,MATCH($A2,REPORT!$A$4:$A$100,0),MATCH(E$1,REPORT!$A$4:$BZ$4,0)),"")</f>
        <v>1</v>
      </c>
      <c r="F2">
        <f>IFERROR(INDEX(REPORT!$A$4:$BZ$100,MATCH($A2,REPORT!$A$4:$A$100,0),MATCH(F$1,REPORT!$A$4:$BZ$4,0)),"")</f>
        <v>0</v>
      </c>
      <c r="G2">
        <f>IFERROR(INDEX(REPORT!$A$4:$BZ$100,MATCH($A2,REPORT!$A$4:$A$100,0),MATCH(G$1,REPORT!$A$4:$BZ$4,0)),"")</f>
        <v>0.5</v>
      </c>
      <c r="H2">
        <f>IFERROR(INDEX(REPORT!$A$4:$BZ$100,MATCH($A2,REPORT!$A$4:$A$100,0),MATCH(H$1,REPORT!$A$4:$BZ$4,0)),"")</f>
        <v>0</v>
      </c>
      <c r="I2">
        <f>IFERROR(INDEX(REPORT!$A$4:$BZ$100,MATCH($A2,REPORT!$A$4:$A$100,0),MATCH(I$1,REPORT!$A$4:$BZ$4,0)),"")</f>
        <v>0.33333333333333331</v>
      </c>
      <c r="J2">
        <f>IFERROR(INDEX(REPORT!$A$4:$BZ$100,MATCH($A2,REPORT!$A$4:$A$100,0),MATCH(J$1,REPORT!$A$4:$BZ$4,0)),"")</f>
        <v>0</v>
      </c>
      <c r="K2">
        <f>IFERROR(INDEX(REPORT!$A$4:$BZ$100,MATCH($A2,REPORT!$A$4:$A$100,0),MATCH(K$1,REPORT!$A$4:$BZ$4,0)),"")</f>
        <v>1</v>
      </c>
      <c r="L2">
        <f>IFERROR(INDEX(REPORT!$A$4:$BZ$100,MATCH($A2,REPORT!$A$4:$A$100,0),MATCH(L$1,REPORT!$A$4:$BZ$4,0)),"")</f>
        <v>0</v>
      </c>
      <c r="M2">
        <f>IFERROR(INDEX(REPORT!$A$4:$BZ$100,MATCH($A2,REPORT!$A$4:$A$100,0),MATCH(M$1,REPORT!$A$4:$BZ$4,0)),"")</f>
        <v>0.625</v>
      </c>
      <c r="N2">
        <f>IFERROR(INDEX(REPORT!$A$4:$BZ$100,MATCH($A2,REPORT!$A$4:$A$100,0),MATCH(N$1,REPORT!$A$4:$BZ$4,0)),"")</f>
        <v>0.5</v>
      </c>
      <c r="O2">
        <f>IFERROR(INDEX(REPORT!$A$4:$BZ$100,MATCH($A2,REPORT!$A$4:$A$100,0),MATCH(O$1,REPORT!$A$4:$BZ$4,0)),"")</f>
        <v>0</v>
      </c>
      <c r="P2">
        <f>IFERROR(INDEX(REPORT!$A$4:$BZ$100,MATCH($A2,REPORT!$A$4:$A$100,0),MATCH(P$1,REPORT!$A$4:$BZ$4,0)),"")</f>
        <v>1</v>
      </c>
      <c r="Q2">
        <f>IFERROR(INDEX(REPORT!$A$4:$BZ$100,MATCH($A2,REPORT!$A$4:$A$100,0),MATCH(Q$1,REPORT!$A$4:$BZ$4,0)),"")</f>
        <v>1</v>
      </c>
      <c r="R2">
        <f>IFERROR(INDEX(REPORT!$A$4:$BZ$100,MATCH($A2,REPORT!$A$4:$A$100,0),MATCH(R$1,REPORT!$A$4:$BZ$4,0)),"")</f>
        <v>0.5</v>
      </c>
      <c r="S2">
        <f>IFERROR(INDEX(REPORT!$A$4:$BZ$100,MATCH($A2,REPORT!$A$4:$A$100,0),MATCH(S$1,REPORT!$A$4:$BZ$4,0)),"")</f>
        <v>0.5</v>
      </c>
      <c r="T2">
        <f>IFERROR(INDEX(REPORT!$A$4:$BZ$100,MATCH($A2,REPORT!$A$4:$A$100,0),MATCH(T$1,REPORT!$A$4:$BZ$4,0)),"")</f>
        <v>0</v>
      </c>
      <c r="U2">
        <f>IFERROR(INDEX(REPORT!$A$4:$BZ$100,MATCH($A2,REPORT!$A$4:$A$100,0),MATCH(U$1,REPORT!$A$4:$BZ$4,0)),"")</f>
        <v>1</v>
      </c>
      <c r="V2">
        <f>IFERROR(INDEX(REPORT!$A$4:$BZ$100,MATCH($A2,REPORT!$A$4:$A$100,0),MATCH(V$1,REPORT!$A$4:$BZ$4,0)),"")</f>
        <v>0.75</v>
      </c>
      <c r="W2">
        <f>IFERROR(INDEX(REPORT!$A$4:$BZ$100,MATCH($A2,REPORT!$A$4:$A$100,0),MATCH(W$1,REPORT!$A$4:$BZ$4,0)),"")</f>
        <v>1</v>
      </c>
      <c r="X2">
        <f>IFERROR(INDEX(REPORT!$A$4:$BZ$100,MATCH($A2,REPORT!$A$4:$A$100,0),MATCH(X$1,REPORT!$A$4:$BZ$4,0)),"")</f>
        <v>1</v>
      </c>
      <c r="Y2">
        <f>IFERROR(INDEX(REPORT!$A$4:$BZ$100,MATCH($A2,REPORT!$A$4:$A$100,0),MATCH(Y$1,REPORT!$A$4:$BZ$4,0)),"")</f>
        <v>0.5</v>
      </c>
      <c r="Z2">
        <f>IFERROR(INDEX(REPORT!$A$4:$BZ$100,MATCH($A2,REPORT!$A$4:$A$100,0),MATCH(Z$1,REPORT!$A$4:$BZ$4,0)),"")</f>
        <v>0.5</v>
      </c>
      <c r="AA2">
        <f>IFERROR(INDEX(REPORT!$A$4:$BZ$100,MATCH($A2,REPORT!$A$4:$A$100,0),MATCH(AA$1,REPORT!$A$4:$BZ$4,0)),"")</f>
        <v>0</v>
      </c>
      <c r="AB2">
        <f>IFERROR(INDEX(REPORT!$A$4:$BZ$100,MATCH($A2,REPORT!$A$4:$A$100,0),MATCH(AB$1,REPORT!$A$4:$BZ$4,0)),"")</f>
        <v>0</v>
      </c>
      <c r="AC2">
        <f>IFERROR(INDEX(REPORT!$A$4:$BZ$100,MATCH($A2,REPORT!$A$4:$A$100,0),MATCH(AC$1,REPORT!$A$4:$BZ$4,0)),"")</f>
        <v>0</v>
      </c>
      <c r="AD2">
        <f>IFERROR(INDEX(REPORT!$A$4:$BZ$100,MATCH($A2,REPORT!$A$4:$A$100,0),MATCH(AD$1,REPORT!$A$4:$BZ$4,0)),"")</f>
        <v>0.66666666666666663</v>
      </c>
      <c r="AE2">
        <f>IFERROR(INDEX(REPORT!$A$4:$BZ$100,MATCH($A2,REPORT!$A$4:$A$100,0),MATCH(AE$1,REPORT!$A$4:$BZ$4,0)),"")</f>
        <v>7.4826388888888894E-3</v>
      </c>
      <c r="AF2">
        <f>IFERROR(INDEX(REPORT!$A$4:$BZ$100,MATCH($A2,REPORT!$A$4:$A$100,0),MATCH(AF$1,REPORT!$A$4:$BZ$4,0)),"")</f>
        <v>5</v>
      </c>
      <c r="AG2">
        <f>IFERROR(INDEX(REPORT!$A$4:$BZ$100,MATCH($A2,REPORT!$A$4:$A$100,0),MATCH(AG$1,REPORT!$A$4:$BZ$4,0)),"")</f>
        <v>1</v>
      </c>
      <c r="AH2">
        <f>IFERROR(INDEX(REPORT!$A$4:$BZ$100,MATCH($A2,REPORT!$A$4:$A$100,0),MATCH(AH$1,REPORT!$A$4:$BZ$4,0)),"")</f>
        <v>1</v>
      </c>
      <c r="AI2">
        <f>IFERROR(INDEX(REPORT!$A$4:$BZ$100,MATCH($A2,REPORT!$A$4:$A$100,0),MATCH(AI$1,REPORT!$A$4:$BZ$4,0)),"")</f>
        <v>1</v>
      </c>
      <c r="AJ2">
        <f>IFERROR(INDEX(REPORT!$A$4:$BZ$100,MATCH($A2,REPORT!$A$4:$A$100,0),MATCH(AJ$1,REPORT!$A$4:$BZ$4,0)),"")</f>
        <v>0</v>
      </c>
      <c r="AK2">
        <f>IFERROR(INDEX(REPORT!$A$4:$BZ$100,MATCH($A2,REPORT!$A$4:$A$100,0),MATCH(AK$1,REPORT!$A$4:$BZ$4,0)),"")</f>
        <v>1.1209490740740742E-2</v>
      </c>
    </row>
    <row r="3" spans="1:37" x14ac:dyDescent="0.2">
      <c r="A3" t="str">
        <f>IF(LEN(REPORT!A6)&gt;2,REPORT!A6,"")</f>
        <v>ALLIANZ</v>
      </c>
      <c r="B3">
        <f>IFERROR(INDEX(REPORT!$A$2:$BZ$100,MATCH($A3,REPORT!$A$2:$A$100,0),MATCH(B$1,REPORT!$A$2:$BZ$2,0)),"")</f>
        <v>0.43675595238095244</v>
      </c>
      <c r="C3">
        <f>IFERROR(INDEX(REPORT!$A$2:$BZ$100,MATCH($A3,REPORT!$A$2:$A$100,0),MATCH(C$1,REPORT!$A$2:$BZ$2,0)),"")</f>
        <v>0.5229166666666667</v>
      </c>
      <c r="D3">
        <f>IFERROR(INDEX(REPORT!$A$4:$BZ$100,MATCH($A3,REPORT!$A$4:$A$100,0),MATCH(D$1,REPORT!$A$4:$BZ$4,0)),"")</f>
        <v>0.375</v>
      </c>
      <c r="E3">
        <f>IFERROR(INDEX(REPORT!$A$4:$BZ$100,MATCH($A3,REPORT!$A$4:$A$100,0),MATCH(E$1,REPORT!$A$4:$BZ$4,0)),"")</f>
        <v>0.5</v>
      </c>
      <c r="F3">
        <f>IFERROR(INDEX(REPORT!$A$4:$BZ$100,MATCH($A3,REPORT!$A$4:$A$100,0),MATCH(F$1,REPORT!$A$4:$BZ$4,0)),"")</f>
        <v>0.5</v>
      </c>
      <c r="G3">
        <f>IFERROR(INDEX(REPORT!$A$4:$BZ$100,MATCH($A3,REPORT!$A$4:$A$100,0),MATCH(G$1,REPORT!$A$4:$BZ$4,0)),"")</f>
        <v>0.5</v>
      </c>
      <c r="H3">
        <f>IFERROR(INDEX(REPORT!$A$4:$BZ$100,MATCH($A3,REPORT!$A$4:$A$100,0),MATCH(H$1,REPORT!$A$4:$BZ$4,0)),"")</f>
        <v>0</v>
      </c>
      <c r="I3">
        <f>IFERROR(INDEX(REPORT!$A$4:$BZ$100,MATCH($A3,REPORT!$A$4:$A$100,0),MATCH(I$1,REPORT!$A$4:$BZ$4,0)),"")</f>
        <v>0.33333333333333331</v>
      </c>
      <c r="J3">
        <f>IFERROR(INDEX(REPORT!$A$4:$BZ$100,MATCH($A3,REPORT!$A$4:$A$100,0),MATCH(J$1,REPORT!$A$4:$BZ$4,0)),"")</f>
        <v>0</v>
      </c>
      <c r="K3">
        <f>IFERROR(INDEX(REPORT!$A$4:$BZ$100,MATCH($A3,REPORT!$A$4:$A$100,0),MATCH(K$1,REPORT!$A$4:$BZ$4,0)),"")</f>
        <v>1</v>
      </c>
      <c r="L3">
        <f>IFERROR(INDEX(REPORT!$A$4:$BZ$100,MATCH($A3,REPORT!$A$4:$A$100,0),MATCH(L$1,REPORT!$A$4:$BZ$4,0)),"")</f>
        <v>0</v>
      </c>
      <c r="M3">
        <f>IFERROR(INDEX(REPORT!$A$4:$BZ$100,MATCH($A3,REPORT!$A$4:$A$100,0),MATCH(M$1,REPORT!$A$4:$BZ$4,0)),"")</f>
        <v>0.625</v>
      </c>
      <c r="N3">
        <f>IFERROR(INDEX(REPORT!$A$4:$BZ$100,MATCH($A3,REPORT!$A$4:$A$100,0),MATCH(N$1,REPORT!$A$4:$BZ$4,0)),"")</f>
        <v>0.5</v>
      </c>
      <c r="O3">
        <f>IFERROR(INDEX(REPORT!$A$4:$BZ$100,MATCH($A3,REPORT!$A$4:$A$100,0),MATCH(O$1,REPORT!$A$4:$BZ$4,0)),"")</f>
        <v>0</v>
      </c>
      <c r="P3">
        <f>IFERROR(INDEX(REPORT!$A$4:$BZ$100,MATCH($A3,REPORT!$A$4:$A$100,0),MATCH(P$1,REPORT!$A$4:$BZ$4,0)),"")</f>
        <v>1</v>
      </c>
      <c r="Q3">
        <f>IFERROR(INDEX(REPORT!$A$4:$BZ$100,MATCH($A3,REPORT!$A$4:$A$100,0),MATCH(Q$1,REPORT!$A$4:$BZ$4,0)),"")</f>
        <v>1</v>
      </c>
      <c r="R3">
        <f>IFERROR(INDEX(REPORT!$A$4:$BZ$100,MATCH($A3,REPORT!$A$4:$A$100,0),MATCH(R$1,REPORT!$A$4:$BZ$4,0)),"")</f>
        <v>0.66666666666666663</v>
      </c>
      <c r="S3">
        <f>IFERROR(INDEX(REPORT!$A$4:$BZ$100,MATCH($A3,REPORT!$A$4:$A$100,0),MATCH(S$1,REPORT!$A$4:$BZ$4,0)),"")</f>
        <v>1</v>
      </c>
      <c r="T3">
        <f>IFERROR(INDEX(REPORT!$A$4:$BZ$100,MATCH($A3,REPORT!$A$4:$A$100,0),MATCH(T$1,REPORT!$A$4:$BZ$4,0)),"")</f>
        <v>0.5</v>
      </c>
      <c r="U3">
        <f>IFERROR(INDEX(REPORT!$A$4:$BZ$100,MATCH($A3,REPORT!$A$4:$A$100,0),MATCH(U$1,REPORT!$A$4:$BZ$4,0)),"")</f>
        <v>0.5</v>
      </c>
      <c r="V3">
        <f>IFERROR(INDEX(REPORT!$A$4:$BZ$100,MATCH($A3,REPORT!$A$4:$A$100,0),MATCH(V$1,REPORT!$A$4:$BZ$4,0)),"")</f>
        <v>0.625</v>
      </c>
      <c r="W3">
        <f>IFERROR(INDEX(REPORT!$A$4:$BZ$100,MATCH($A3,REPORT!$A$4:$A$100,0),MATCH(W$1,REPORT!$A$4:$BZ$4,0)),"")</f>
        <v>0.5</v>
      </c>
      <c r="X3">
        <f>IFERROR(INDEX(REPORT!$A$4:$BZ$100,MATCH($A3,REPORT!$A$4:$A$100,0),MATCH(X$1,REPORT!$A$4:$BZ$4,0)),"")</f>
        <v>1</v>
      </c>
      <c r="Y3">
        <f>IFERROR(INDEX(REPORT!$A$4:$BZ$100,MATCH($A3,REPORT!$A$4:$A$100,0),MATCH(Y$1,REPORT!$A$4:$BZ$4,0)),"")</f>
        <v>1</v>
      </c>
      <c r="Z3">
        <f>IFERROR(INDEX(REPORT!$A$4:$BZ$100,MATCH($A3,REPORT!$A$4:$A$100,0),MATCH(Z$1,REPORT!$A$4:$BZ$4,0)),"")</f>
        <v>0</v>
      </c>
      <c r="AA3">
        <f>IFERROR(INDEX(REPORT!$A$4:$BZ$100,MATCH($A3,REPORT!$A$4:$A$100,0),MATCH(AA$1,REPORT!$A$4:$BZ$4,0)),"")</f>
        <v>0</v>
      </c>
      <c r="AB3">
        <f>IFERROR(INDEX(REPORT!$A$4:$BZ$100,MATCH($A3,REPORT!$A$4:$A$100,0),MATCH(AB$1,REPORT!$A$4:$BZ$4,0)),"")</f>
        <v>0</v>
      </c>
      <c r="AC3">
        <f>IFERROR(INDEX(REPORT!$A$4:$BZ$100,MATCH($A3,REPORT!$A$4:$A$100,0),MATCH(AC$1,REPORT!$A$4:$BZ$4,0)),"")</f>
        <v>0</v>
      </c>
      <c r="AD3">
        <f>IFERROR(INDEX(REPORT!$A$4:$BZ$100,MATCH($A3,REPORT!$A$4:$A$100,0),MATCH(AD$1,REPORT!$A$4:$BZ$4,0)),"")</f>
        <v>0.66666666666666663</v>
      </c>
      <c r="AE3">
        <f>IFERROR(INDEX(REPORT!$A$4:$BZ$100,MATCH($A3,REPORT!$A$4:$A$100,0),MATCH(AE$1,REPORT!$A$4:$BZ$4,0)),"")</f>
        <v>7.28587962962963E-3</v>
      </c>
      <c r="AF3">
        <f>IFERROR(INDEX(REPORT!$A$4:$BZ$100,MATCH($A3,REPORT!$A$4:$A$100,0),MATCH(AF$1,REPORT!$A$4:$BZ$4,0)),"")</f>
        <v>4.5</v>
      </c>
      <c r="AG3">
        <f>IFERROR(INDEX(REPORT!$A$4:$BZ$100,MATCH($A3,REPORT!$A$4:$A$100,0),MATCH(AG$1,REPORT!$A$4:$BZ$4,0)),"")</f>
        <v>0.5</v>
      </c>
      <c r="AH3">
        <f>IFERROR(INDEX(REPORT!$A$4:$BZ$100,MATCH($A3,REPORT!$A$4:$A$100,0),MATCH(AH$1,REPORT!$A$4:$BZ$4,0)),"")</f>
        <v>1</v>
      </c>
      <c r="AI3">
        <f>IFERROR(INDEX(REPORT!$A$4:$BZ$100,MATCH($A3,REPORT!$A$4:$A$100,0),MATCH(AI$1,REPORT!$A$4:$BZ$4,0)),"")</f>
        <v>1</v>
      </c>
      <c r="AJ3">
        <f>IFERROR(INDEX(REPORT!$A$4:$BZ$100,MATCH($A3,REPORT!$A$4:$A$100,0),MATCH(AJ$1,REPORT!$A$4:$BZ$4,0)),"")</f>
        <v>0</v>
      </c>
      <c r="AK3">
        <f>IFERROR(INDEX(REPORT!$A$4:$BZ$100,MATCH($A3,REPORT!$A$4:$A$100,0),MATCH(AK$1,REPORT!$A$4:$BZ$4,0)),"")</f>
        <v>1.0623070987654321E-2</v>
      </c>
    </row>
    <row r="4" spans="1:37" x14ac:dyDescent="0.2">
      <c r="A4" t="str">
        <f>IF(LEN(REPORT!A7)&gt;2,REPORT!A7,"")</f>
        <v>BUDGET DIRECT</v>
      </c>
      <c r="B4">
        <f>IFERROR(INDEX(REPORT!$A$2:$BZ$100,MATCH($A4,REPORT!$A$2:$A$100,0),MATCH(B$1,REPORT!$A$2:$BZ$2,0)),"")</f>
        <v>0.55829166666666663</v>
      </c>
      <c r="C4">
        <f>IFERROR(INDEX(REPORT!$A$2:$BZ$100,MATCH($A4,REPORT!$A$2:$A$100,0),MATCH(C$1,REPORT!$A$2:$BZ$2,0)),"")</f>
        <v>0.4916666666666667</v>
      </c>
      <c r="D4">
        <f>IFERROR(INDEX(REPORT!$A$4:$BZ$100,MATCH($A4,REPORT!$A$4:$A$100,0),MATCH(D$1,REPORT!$A$4:$BZ$4,0)),"")</f>
        <v>0.41666666666666663</v>
      </c>
      <c r="E4">
        <f>IFERROR(INDEX(REPORT!$A$4:$BZ$100,MATCH($A4,REPORT!$A$4:$A$100,0),MATCH(E$1,REPORT!$A$4:$BZ$4,0)),"")</f>
        <v>1</v>
      </c>
      <c r="F4">
        <f>IFERROR(INDEX(REPORT!$A$4:$BZ$100,MATCH($A4,REPORT!$A$4:$A$100,0),MATCH(F$1,REPORT!$A$4:$BZ$4,0)),"")</f>
        <v>0.33333333333333331</v>
      </c>
      <c r="G4">
        <f>IFERROR(INDEX(REPORT!$A$4:$BZ$100,MATCH($A4,REPORT!$A$4:$A$100,0),MATCH(G$1,REPORT!$A$4:$BZ$4,0)),"")</f>
        <v>0.33333333333333331</v>
      </c>
      <c r="H4">
        <f>IFERROR(INDEX(REPORT!$A$4:$BZ$100,MATCH($A4,REPORT!$A$4:$A$100,0),MATCH(H$1,REPORT!$A$4:$BZ$4,0)),"")</f>
        <v>0</v>
      </c>
      <c r="I4">
        <f>IFERROR(INDEX(REPORT!$A$4:$BZ$100,MATCH($A4,REPORT!$A$4:$A$100,0),MATCH(I$1,REPORT!$A$4:$BZ$4,0)),"")</f>
        <v>0.33333333333333331</v>
      </c>
      <c r="J4">
        <f>IFERROR(INDEX(REPORT!$A$4:$BZ$100,MATCH($A4,REPORT!$A$4:$A$100,0),MATCH(J$1,REPORT!$A$4:$BZ$4,0)),"")</f>
        <v>0</v>
      </c>
      <c r="K4">
        <f>IFERROR(INDEX(REPORT!$A$4:$BZ$100,MATCH($A4,REPORT!$A$4:$A$100,0),MATCH(K$1,REPORT!$A$4:$BZ$4,0)),"")</f>
        <v>1</v>
      </c>
      <c r="L4">
        <f>IFERROR(INDEX(REPORT!$A$4:$BZ$100,MATCH($A4,REPORT!$A$4:$A$100,0),MATCH(L$1,REPORT!$A$4:$BZ$4,0)),"")</f>
        <v>0</v>
      </c>
      <c r="M4">
        <f>IFERROR(INDEX(REPORT!$A$4:$BZ$100,MATCH($A4,REPORT!$A$4:$A$100,0),MATCH(M$1,REPORT!$A$4:$BZ$4,0)),"")</f>
        <v>0.5</v>
      </c>
      <c r="N4">
        <f>IFERROR(INDEX(REPORT!$A$4:$BZ$100,MATCH($A4,REPORT!$A$4:$A$100,0),MATCH(N$1,REPORT!$A$4:$BZ$4,0)),"")</f>
        <v>0</v>
      </c>
      <c r="O4">
        <f>IFERROR(INDEX(REPORT!$A$4:$BZ$100,MATCH($A4,REPORT!$A$4:$A$100,0),MATCH(O$1,REPORT!$A$4:$BZ$4,0)),"")</f>
        <v>0</v>
      </c>
      <c r="P4">
        <f>IFERROR(INDEX(REPORT!$A$4:$BZ$100,MATCH($A4,REPORT!$A$4:$A$100,0),MATCH(P$1,REPORT!$A$4:$BZ$4,0)),"")</f>
        <v>1</v>
      </c>
      <c r="Q4">
        <f>IFERROR(INDEX(REPORT!$A$4:$BZ$100,MATCH($A4,REPORT!$A$4:$A$100,0),MATCH(Q$1,REPORT!$A$4:$BZ$4,0)),"")</f>
        <v>1</v>
      </c>
      <c r="R4">
        <f>IFERROR(INDEX(REPORT!$A$4:$BZ$100,MATCH($A4,REPORT!$A$4:$A$100,0),MATCH(R$1,REPORT!$A$4:$BZ$4,0)),"")</f>
        <v>0.44444444444444442</v>
      </c>
      <c r="S4">
        <f>IFERROR(INDEX(REPORT!$A$4:$BZ$100,MATCH($A4,REPORT!$A$4:$A$100,0),MATCH(S$1,REPORT!$A$4:$BZ$4,0)),"")</f>
        <v>0.66666666666666663</v>
      </c>
      <c r="T4">
        <f>IFERROR(INDEX(REPORT!$A$4:$BZ$100,MATCH($A4,REPORT!$A$4:$A$100,0),MATCH(T$1,REPORT!$A$4:$BZ$4,0)),"")</f>
        <v>0</v>
      </c>
      <c r="U4">
        <f>IFERROR(INDEX(REPORT!$A$4:$BZ$100,MATCH($A4,REPORT!$A$4:$A$100,0),MATCH(U$1,REPORT!$A$4:$BZ$4,0)),"")</f>
        <v>0.66666666666666663</v>
      </c>
      <c r="V4">
        <f>IFERROR(INDEX(REPORT!$A$4:$BZ$100,MATCH($A4,REPORT!$A$4:$A$100,0),MATCH(V$1,REPORT!$A$4:$BZ$4,0)),"")</f>
        <v>0.74999999999999989</v>
      </c>
      <c r="W4">
        <f>IFERROR(INDEX(REPORT!$A$4:$BZ$100,MATCH($A4,REPORT!$A$4:$A$100,0),MATCH(W$1,REPORT!$A$4:$BZ$4,0)),"")</f>
        <v>1</v>
      </c>
      <c r="X4">
        <f>IFERROR(INDEX(REPORT!$A$4:$BZ$100,MATCH($A4,REPORT!$A$4:$A$100,0),MATCH(X$1,REPORT!$A$4:$BZ$4,0)),"")</f>
        <v>0.66666666666666663</v>
      </c>
      <c r="Y4">
        <f>IFERROR(INDEX(REPORT!$A$4:$BZ$100,MATCH($A4,REPORT!$A$4:$A$100,0),MATCH(Y$1,REPORT!$A$4:$BZ$4,0)),"")</f>
        <v>0.66666666666666663</v>
      </c>
      <c r="Z4">
        <f>IFERROR(INDEX(REPORT!$A$4:$BZ$100,MATCH($A4,REPORT!$A$4:$A$100,0),MATCH(Z$1,REPORT!$A$4:$BZ$4,0)),"")</f>
        <v>0.66666666666666663</v>
      </c>
      <c r="AA4">
        <f>IFERROR(INDEX(REPORT!$A$4:$BZ$100,MATCH($A4,REPORT!$A$4:$A$100,0),MATCH(AA$1,REPORT!$A$4:$BZ$4,0)),"")</f>
        <v>0</v>
      </c>
      <c r="AB4">
        <f>IFERROR(INDEX(REPORT!$A$4:$BZ$100,MATCH($A4,REPORT!$A$4:$A$100,0),MATCH(AB$1,REPORT!$A$4:$BZ$4,0)),"")</f>
        <v>0</v>
      </c>
      <c r="AC4">
        <f>IFERROR(INDEX(REPORT!$A$4:$BZ$100,MATCH($A4,REPORT!$A$4:$A$100,0),MATCH(AC$1,REPORT!$A$4:$BZ$4,0)),"")</f>
        <v>0</v>
      </c>
      <c r="AD4">
        <f>IFERROR(INDEX(REPORT!$A$4:$BZ$100,MATCH($A4,REPORT!$A$4:$A$100,0),MATCH(AD$1,REPORT!$A$4:$BZ$4,0)),"")</f>
        <v>1</v>
      </c>
      <c r="AE4">
        <f>IFERROR(INDEX(REPORT!$A$4:$BZ$100,MATCH($A4,REPORT!$A$4:$A$100,0),MATCH(AE$1,REPORT!$A$4:$BZ$4,0)),"")</f>
        <v>5.8719135802469133E-3</v>
      </c>
      <c r="AF4">
        <f>IFERROR(INDEX(REPORT!$A$4:$BZ$100,MATCH($A4,REPORT!$A$4:$A$100,0),MATCH(AF$1,REPORT!$A$4:$BZ$4,0)),"")</f>
        <v>4.666666666666667</v>
      </c>
      <c r="AG4">
        <f>IFERROR(INDEX(REPORT!$A$4:$BZ$100,MATCH($A4,REPORT!$A$4:$A$100,0),MATCH(AG$1,REPORT!$A$4:$BZ$4,0)),"")</f>
        <v>0</v>
      </c>
      <c r="AH4">
        <f>IFERROR(INDEX(REPORT!$A$4:$BZ$100,MATCH($A4,REPORT!$A$4:$A$100,0),MATCH(AH$1,REPORT!$A$4:$BZ$4,0)),"")</f>
        <v>1</v>
      </c>
      <c r="AI4">
        <f>IFERROR(INDEX(REPORT!$A$4:$BZ$100,MATCH($A4,REPORT!$A$4:$A$100,0),MATCH(AI$1,REPORT!$A$4:$BZ$4,0)),"")</f>
        <v>0.33333333333333331</v>
      </c>
      <c r="AJ4">
        <f>IFERROR(INDEX(REPORT!$A$4:$BZ$100,MATCH($A4,REPORT!$A$4:$A$100,0),MATCH(AJ$1,REPORT!$A$4:$BZ$4,0)),"")</f>
        <v>0</v>
      </c>
      <c r="AK4">
        <f>IFERROR(INDEX(REPORT!$A$4:$BZ$100,MATCH($A4,REPORT!$A$4:$A$100,0),MATCH(AK$1,REPORT!$A$4:$BZ$4,0)),"")</f>
        <v>7.4035493827160495E-3</v>
      </c>
    </row>
    <row r="5" spans="1:37" x14ac:dyDescent="0.2">
      <c r="A5" t="str">
        <f>IF(LEN(REPORT!A8)&gt;2,REPORT!A8,"")</f>
        <v>NRMA</v>
      </c>
      <c r="B5">
        <f>IFERROR(INDEX(REPORT!$A$2:$BZ$100,MATCH($A5,REPORT!$A$2:$A$100,0),MATCH(B$1,REPORT!$A$2:$BZ$2,0)),"")</f>
        <v>0.59195833333333325</v>
      </c>
      <c r="C5">
        <f>IFERROR(INDEX(REPORT!$A$2:$BZ$100,MATCH($A5,REPORT!$A$2:$A$100,0),MATCH(C$1,REPORT!$A$2:$BZ$2,0)),"")</f>
        <v>0.59583333333333333</v>
      </c>
      <c r="D5">
        <f>IFERROR(INDEX(REPORT!$A$4:$BZ$100,MATCH($A5,REPORT!$A$4:$A$100,0),MATCH(D$1,REPORT!$A$4:$BZ$4,0)),"")</f>
        <v>0.41666666666666663</v>
      </c>
      <c r="E5">
        <f>IFERROR(INDEX(REPORT!$A$4:$BZ$100,MATCH($A5,REPORT!$A$4:$A$100,0),MATCH(E$1,REPORT!$A$4:$BZ$4,0)),"")</f>
        <v>1</v>
      </c>
      <c r="F5">
        <f>IFERROR(INDEX(REPORT!$A$4:$BZ$100,MATCH($A5,REPORT!$A$4:$A$100,0),MATCH(F$1,REPORT!$A$4:$BZ$4,0)),"")</f>
        <v>0.33333333333333331</v>
      </c>
      <c r="G5">
        <f>IFERROR(INDEX(REPORT!$A$4:$BZ$100,MATCH($A5,REPORT!$A$4:$A$100,0),MATCH(G$1,REPORT!$A$4:$BZ$4,0)),"")</f>
        <v>0</v>
      </c>
      <c r="H5">
        <f>IFERROR(INDEX(REPORT!$A$4:$BZ$100,MATCH($A5,REPORT!$A$4:$A$100,0),MATCH(H$1,REPORT!$A$4:$BZ$4,0)),"")</f>
        <v>0.33333333333333331</v>
      </c>
      <c r="I5">
        <f>IFERROR(INDEX(REPORT!$A$4:$BZ$100,MATCH($A5,REPORT!$A$4:$A$100,0),MATCH(I$1,REPORT!$A$4:$BZ$4,0)),"")</f>
        <v>0.33333333333333331</v>
      </c>
      <c r="J5">
        <f>IFERROR(INDEX(REPORT!$A$4:$BZ$100,MATCH($A5,REPORT!$A$4:$A$100,0),MATCH(J$1,REPORT!$A$4:$BZ$4,0)),"")</f>
        <v>0</v>
      </c>
      <c r="K5">
        <f>IFERROR(INDEX(REPORT!$A$4:$BZ$100,MATCH($A5,REPORT!$A$4:$A$100,0),MATCH(K$1,REPORT!$A$4:$BZ$4,0)),"")</f>
        <v>1</v>
      </c>
      <c r="L5">
        <f>IFERROR(INDEX(REPORT!$A$4:$BZ$100,MATCH($A5,REPORT!$A$4:$A$100,0),MATCH(L$1,REPORT!$A$4:$BZ$4,0)),"")</f>
        <v>0</v>
      </c>
      <c r="M5">
        <f>IFERROR(INDEX(REPORT!$A$4:$BZ$100,MATCH($A5,REPORT!$A$4:$A$100,0),MATCH(M$1,REPORT!$A$4:$BZ$4,0)),"")</f>
        <v>0.58333333333333326</v>
      </c>
      <c r="N5">
        <f>IFERROR(INDEX(REPORT!$A$4:$BZ$100,MATCH($A5,REPORT!$A$4:$A$100,0),MATCH(N$1,REPORT!$A$4:$BZ$4,0)),"")</f>
        <v>0.33333333333333331</v>
      </c>
      <c r="O5">
        <f>IFERROR(INDEX(REPORT!$A$4:$BZ$100,MATCH($A5,REPORT!$A$4:$A$100,0),MATCH(O$1,REPORT!$A$4:$BZ$4,0)),"")</f>
        <v>0</v>
      </c>
      <c r="P5">
        <f>IFERROR(INDEX(REPORT!$A$4:$BZ$100,MATCH($A5,REPORT!$A$4:$A$100,0),MATCH(P$1,REPORT!$A$4:$BZ$4,0)),"")</f>
        <v>1</v>
      </c>
      <c r="Q5">
        <f>IFERROR(INDEX(REPORT!$A$4:$BZ$100,MATCH($A5,REPORT!$A$4:$A$100,0),MATCH(Q$1,REPORT!$A$4:$BZ$4,0)),"")</f>
        <v>1</v>
      </c>
      <c r="R5">
        <f>IFERROR(INDEX(REPORT!$A$4:$BZ$100,MATCH($A5,REPORT!$A$4:$A$100,0),MATCH(R$1,REPORT!$A$4:$BZ$4,0)),"")</f>
        <v>0.77777777777777768</v>
      </c>
      <c r="S5">
        <f>IFERROR(INDEX(REPORT!$A$4:$BZ$100,MATCH($A5,REPORT!$A$4:$A$100,0),MATCH(S$1,REPORT!$A$4:$BZ$4,0)),"")</f>
        <v>1</v>
      </c>
      <c r="T5">
        <f>IFERROR(INDEX(REPORT!$A$4:$BZ$100,MATCH($A5,REPORT!$A$4:$A$100,0),MATCH(T$1,REPORT!$A$4:$BZ$4,0)),"")</f>
        <v>0.33333333333333331</v>
      </c>
      <c r="U5">
        <f>IFERROR(INDEX(REPORT!$A$4:$BZ$100,MATCH($A5,REPORT!$A$4:$A$100,0),MATCH(U$1,REPORT!$A$4:$BZ$4,0)),"")</f>
        <v>1</v>
      </c>
      <c r="V5">
        <f>IFERROR(INDEX(REPORT!$A$4:$BZ$100,MATCH($A5,REPORT!$A$4:$A$100,0),MATCH(V$1,REPORT!$A$4:$BZ$4,0)),"")</f>
        <v>0.91666666666666663</v>
      </c>
      <c r="W5">
        <f>IFERROR(INDEX(REPORT!$A$4:$BZ$100,MATCH($A5,REPORT!$A$4:$A$100,0),MATCH(W$1,REPORT!$A$4:$BZ$4,0)),"")</f>
        <v>1</v>
      </c>
      <c r="X5">
        <f>IFERROR(INDEX(REPORT!$A$4:$BZ$100,MATCH($A5,REPORT!$A$4:$A$100,0),MATCH(X$1,REPORT!$A$4:$BZ$4,0)),"")</f>
        <v>1</v>
      </c>
      <c r="Y5">
        <f>IFERROR(INDEX(REPORT!$A$4:$BZ$100,MATCH($A5,REPORT!$A$4:$A$100,0),MATCH(Y$1,REPORT!$A$4:$BZ$4,0)),"")</f>
        <v>0.66666666666666663</v>
      </c>
      <c r="Z5">
        <f>IFERROR(INDEX(REPORT!$A$4:$BZ$100,MATCH($A5,REPORT!$A$4:$A$100,0),MATCH(Z$1,REPORT!$A$4:$BZ$4,0)),"")</f>
        <v>1</v>
      </c>
      <c r="AA5">
        <f>IFERROR(INDEX(REPORT!$A$4:$BZ$100,MATCH($A5,REPORT!$A$4:$A$100,0),MATCH(AA$1,REPORT!$A$4:$BZ$4,0)),"")</f>
        <v>0</v>
      </c>
      <c r="AB5">
        <f>IFERROR(INDEX(REPORT!$A$4:$BZ$100,MATCH($A5,REPORT!$A$4:$A$100,0),MATCH(AB$1,REPORT!$A$4:$BZ$4,0)),"")</f>
        <v>0</v>
      </c>
      <c r="AC5">
        <f>IFERROR(INDEX(REPORT!$A$4:$BZ$100,MATCH($A5,REPORT!$A$4:$A$100,0),MATCH(AC$1,REPORT!$A$4:$BZ$4,0)),"")</f>
        <v>0</v>
      </c>
      <c r="AD5">
        <f>IFERROR(INDEX(REPORT!$A$4:$BZ$100,MATCH($A5,REPORT!$A$4:$A$100,0),MATCH(AD$1,REPORT!$A$4:$BZ$4,0)),"")</f>
        <v>1</v>
      </c>
      <c r="AE5">
        <f>IFERROR(INDEX(REPORT!$A$4:$BZ$100,MATCH($A5,REPORT!$A$4:$A$100,0),MATCH(AE$1,REPORT!$A$4:$BZ$4,0)),"")</f>
        <v>7.5694444444444446E-3</v>
      </c>
      <c r="AF5">
        <f>IFERROR(INDEX(REPORT!$A$4:$BZ$100,MATCH($A5,REPORT!$A$4:$A$100,0),MATCH(AF$1,REPORT!$A$4:$BZ$4,0)),"")</f>
        <v>5.666666666666667</v>
      </c>
      <c r="AG5">
        <f>IFERROR(INDEX(REPORT!$A$4:$BZ$100,MATCH($A5,REPORT!$A$4:$A$100,0),MATCH(AG$1,REPORT!$A$4:$BZ$4,0)),"")</f>
        <v>0.33333333333333331</v>
      </c>
      <c r="AH5">
        <f>IFERROR(INDEX(REPORT!$A$4:$BZ$100,MATCH($A5,REPORT!$A$4:$A$100,0),MATCH(AH$1,REPORT!$A$4:$BZ$4,0)),"")</f>
        <v>1</v>
      </c>
      <c r="AI5">
        <f>IFERROR(INDEX(REPORT!$A$4:$BZ$100,MATCH($A5,REPORT!$A$4:$A$100,0),MATCH(AI$1,REPORT!$A$4:$BZ$4,0)),"")</f>
        <v>1</v>
      </c>
      <c r="AJ5">
        <f>IFERROR(INDEX(REPORT!$A$4:$BZ$100,MATCH($A5,REPORT!$A$4:$A$100,0),MATCH(AJ$1,REPORT!$A$4:$BZ$4,0)),"")</f>
        <v>0</v>
      </c>
      <c r="AK5">
        <f>IFERROR(INDEX(REPORT!$A$4:$BZ$100,MATCH($A5,REPORT!$A$4:$A$100,0),MATCH(AK$1,REPORT!$A$4:$BZ$4,0)),"")</f>
        <v>9.9537037037037042E-3</v>
      </c>
    </row>
    <row r="6" spans="1:37" x14ac:dyDescent="0.2">
      <c r="A6" t="str">
        <f>IF(LEN(REPORT!A9)&gt;2,REPORT!A9,"")</f>
        <v>RAC</v>
      </c>
      <c r="B6">
        <f>IFERROR(INDEX(REPORT!$A$2:$BZ$100,MATCH($A6,REPORT!$A$2:$A$100,0),MATCH(B$1,REPORT!$A$2:$BZ$2,0)),"")</f>
        <v>0.64687103174603167</v>
      </c>
      <c r="C6">
        <f>IFERROR(INDEX(REPORT!$A$2:$BZ$100,MATCH($A6,REPORT!$A$2:$A$100,0),MATCH(C$1,REPORT!$A$2:$BZ$2,0)),"")</f>
        <v>0.60972222222222228</v>
      </c>
      <c r="D6">
        <f>IFERROR(INDEX(REPORT!$A$4:$BZ$100,MATCH($A6,REPORT!$A$4:$A$100,0),MATCH(D$1,REPORT!$A$4:$BZ$4,0)),"")</f>
        <v>0.33333333333333331</v>
      </c>
      <c r="E6">
        <f>IFERROR(INDEX(REPORT!$A$4:$BZ$100,MATCH($A6,REPORT!$A$4:$A$100,0),MATCH(E$1,REPORT!$A$4:$BZ$4,0)),"")</f>
        <v>0.66666666666666663</v>
      </c>
      <c r="F6">
        <f>IFERROR(INDEX(REPORT!$A$4:$BZ$100,MATCH($A6,REPORT!$A$4:$A$100,0),MATCH(F$1,REPORT!$A$4:$BZ$4,0)),"")</f>
        <v>0.33333333333333331</v>
      </c>
      <c r="G6">
        <f>IFERROR(INDEX(REPORT!$A$4:$BZ$100,MATCH($A6,REPORT!$A$4:$A$100,0),MATCH(G$1,REPORT!$A$4:$BZ$4,0)),"")</f>
        <v>0</v>
      </c>
      <c r="H6">
        <f>IFERROR(INDEX(REPORT!$A$4:$BZ$100,MATCH($A6,REPORT!$A$4:$A$100,0),MATCH(H$1,REPORT!$A$4:$BZ$4,0)),"")</f>
        <v>0.33333333333333331</v>
      </c>
      <c r="I6">
        <f>IFERROR(INDEX(REPORT!$A$4:$BZ$100,MATCH($A6,REPORT!$A$4:$A$100,0),MATCH(I$1,REPORT!$A$4:$BZ$4,0)),"")</f>
        <v>0.44444444444444442</v>
      </c>
      <c r="J6">
        <f>IFERROR(INDEX(REPORT!$A$4:$BZ$100,MATCH($A6,REPORT!$A$4:$A$100,0),MATCH(J$1,REPORT!$A$4:$BZ$4,0)),"")</f>
        <v>0</v>
      </c>
      <c r="K6">
        <f>IFERROR(INDEX(REPORT!$A$4:$BZ$100,MATCH($A6,REPORT!$A$4:$A$100,0),MATCH(K$1,REPORT!$A$4:$BZ$4,0)),"")</f>
        <v>1</v>
      </c>
      <c r="L6">
        <f>IFERROR(INDEX(REPORT!$A$4:$BZ$100,MATCH($A6,REPORT!$A$4:$A$100,0),MATCH(L$1,REPORT!$A$4:$BZ$4,0)),"")</f>
        <v>0.33333333333333331</v>
      </c>
      <c r="M6">
        <f>IFERROR(INDEX(REPORT!$A$4:$BZ$100,MATCH($A6,REPORT!$A$4:$A$100,0),MATCH(M$1,REPORT!$A$4:$BZ$4,0)),"")</f>
        <v>0.75</v>
      </c>
      <c r="N6">
        <f>IFERROR(INDEX(REPORT!$A$4:$BZ$100,MATCH($A6,REPORT!$A$4:$A$100,0),MATCH(N$1,REPORT!$A$4:$BZ$4,0)),"")</f>
        <v>0.66666666666666663</v>
      </c>
      <c r="O6">
        <f>IFERROR(INDEX(REPORT!$A$4:$BZ$100,MATCH($A6,REPORT!$A$4:$A$100,0),MATCH(O$1,REPORT!$A$4:$BZ$4,0)),"")</f>
        <v>0.33333333333333331</v>
      </c>
      <c r="P6">
        <f>IFERROR(INDEX(REPORT!$A$4:$BZ$100,MATCH($A6,REPORT!$A$4:$A$100,0),MATCH(P$1,REPORT!$A$4:$BZ$4,0)),"")</f>
        <v>1</v>
      </c>
      <c r="Q6">
        <f>IFERROR(INDEX(REPORT!$A$4:$BZ$100,MATCH($A6,REPORT!$A$4:$A$100,0),MATCH(Q$1,REPORT!$A$4:$BZ$4,0)),"")</f>
        <v>1</v>
      </c>
      <c r="R6">
        <f>IFERROR(INDEX(REPORT!$A$4:$BZ$100,MATCH($A6,REPORT!$A$4:$A$100,0),MATCH(R$1,REPORT!$A$4:$BZ$4,0)),"")</f>
        <v>0.66666666666666663</v>
      </c>
      <c r="S6">
        <f>IFERROR(INDEX(REPORT!$A$4:$BZ$100,MATCH($A6,REPORT!$A$4:$A$100,0),MATCH(S$1,REPORT!$A$4:$BZ$4,0)),"")</f>
        <v>0.66666666666666663</v>
      </c>
      <c r="T6">
        <f>IFERROR(INDEX(REPORT!$A$4:$BZ$100,MATCH($A6,REPORT!$A$4:$A$100,0),MATCH(T$1,REPORT!$A$4:$BZ$4,0)),"")</f>
        <v>0.33333333333333331</v>
      </c>
      <c r="U6">
        <f>IFERROR(INDEX(REPORT!$A$4:$BZ$100,MATCH($A6,REPORT!$A$4:$A$100,0),MATCH(U$1,REPORT!$A$4:$BZ$4,0)),"")</f>
        <v>1</v>
      </c>
      <c r="V6">
        <f>IFERROR(INDEX(REPORT!$A$4:$BZ$100,MATCH($A6,REPORT!$A$4:$A$100,0),MATCH(V$1,REPORT!$A$4:$BZ$4,0)),"")</f>
        <v>0.83333333333333326</v>
      </c>
      <c r="W6">
        <f>IFERROR(INDEX(REPORT!$A$4:$BZ$100,MATCH($A6,REPORT!$A$4:$A$100,0),MATCH(W$1,REPORT!$A$4:$BZ$4,0)),"")</f>
        <v>1</v>
      </c>
      <c r="X6">
        <f>IFERROR(INDEX(REPORT!$A$4:$BZ$100,MATCH($A6,REPORT!$A$4:$A$100,0),MATCH(X$1,REPORT!$A$4:$BZ$4,0)),"")</f>
        <v>0.66666666666666663</v>
      </c>
      <c r="Y6">
        <f>IFERROR(INDEX(REPORT!$A$4:$BZ$100,MATCH($A6,REPORT!$A$4:$A$100,0),MATCH(Y$1,REPORT!$A$4:$BZ$4,0)),"")</f>
        <v>1</v>
      </c>
      <c r="Z6">
        <f>IFERROR(INDEX(REPORT!$A$4:$BZ$100,MATCH($A6,REPORT!$A$4:$A$100,0),MATCH(Z$1,REPORT!$A$4:$BZ$4,0)),"")</f>
        <v>0.66666666666666663</v>
      </c>
      <c r="AA6">
        <f>IFERROR(INDEX(REPORT!$A$4:$BZ$100,MATCH($A6,REPORT!$A$4:$A$100,0),MATCH(AA$1,REPORT!$A$4:$BZ$4,0)),"")</f>
        <v>0</v>
      </c>
      <c r="AB6">
        <f>IFERROR(INDEX(REPORT!$A$4:$BZ$100,MATCH($A6,REPORT!$A$4:$A$100,0),MATCH(AB$1,REPORT!$A$4:$BZ$4,0)),"")</f>
        <v>0</v>
      </c>
      <c r="AC6">
        <f>IFERROR(INDEX(REPORT!$A$4:$BZ$100,MATCH($A6,REPORT!$A$4:$A$100,0),MATCH(AC$1,REPORT!$A$4:$BZ$4,0)),"")</f>
        <v>0</v>
      </c>
      <c r="AD6">
        <f>IFERROR(INDEX(REPORT!$A$4:$BZ$100,MATCH($A6,REPORT!$A$4:$A$100,0),MATCH(AD$1,REPORT!$A$4:$BZ$4,0)),"")</f>
        <v>1</v>
      </c>
      <c r="AE6">
        <f>IFERROR(INDEX(REPORT!$A$4:$BZ$100,MATCH($A6,REPORT!$A$4:$A$100,0),MATCH(AE$1,REPORT!$A$4:$BZ$4,0)),"")</f>
        <v>8.9814814814814809E-3</v>
      </c>
      <c r="AF6">
        <f>IFERROR(INDEX(REPORT!$A$4:$BZ$100,MATCH($A6,REPORT!$A$4:$A$100,0),MATCH(AF$1,REPORT!$A$4:$BZ$4,0)),"")</f>
        <v>5.666666666666667</v>
      </c>
      <c r="AG6">
        <f>IFERROR(INDEX(REPORT!$A$4:$BZ$100,MATCH($A6,REPORT!$A$4:$A$100,0),MATCH(AG$1,REPORT!$A$4:$BZ$4,0)),"")</f>
        <v>0.66666666666666663</v>
      </c>
      <c r="AH6">
        <f>IFERROR(INDEX(REPORT!$A$4:$BZ$100,MATCH($A6,REPORT!$A$4:$A$100,0),MATCH(AH$1,REPORT!$A$4:$BZ$4,0)),"")</f>
        <v>1</v>
      </c>
      <c r="AI6">
        <f>IFERROR(INDEX(REPORT!$A$4:$BZ$100,MATCH($A6,REPORT!$A$4:$A$100,0),MATCH(AI$1,REPORT!$A$4:$BZ$4,0)),"")</f>
        <v>0.66666666666666663</v>
      </c>
      <c r="AJ6">
        <f>IFERROR(INDEX(REPORT!$A$4:$BZ$100,MATCH($A6,REPORT!$A$4:$A$100,0),MATCH(AJ$1,REPORT!$A$4:$BZ$4,0)),"")</f>
        <v>0</v>
      </c>
      <c r="AK6">
        <f>IFERROR(INDEX(REPORT!$A$4:$BZ$100,MATCH($A6,REPORT!$A$4:$A$100,0),MATCH(AK$1,REPORT!$A$4:$BZ$4,0)),"")</f>
        <v>1.1481481481481481E-2</v>
      </c>
    </row>
    <row r="7" spans="1:37" x14ac:dyDescent="0.2">
      <c r="A7" t="str">
        <f>IF(LEN(REPORT!A10)&gt;2,REPORT!A10,"")</f>
        <v>RACV</v>
      </c>
      <c r="B7">
        <f>IFERROR(INDEX(REPORT!$A$2:$BZ$100,MATCH($A7,REPORT!$A$2:$A$100,0),MATCH(B$1,REPORT!$A$2:$BZ$2,0)),"")</f>
        <v>0.19514880952380947</v>
      </c>
      <c r="C7">
        <f>IFERROR(INDEX(REPORT!$A$2:$BZ$100,MATCH($A7,REPORT!$A$2:$A$100,0),MATCH(C$1,REPORT!$A$2:$BZ$2,0)),"")</f>
        <v>0.50416666666666665</v>
      </c>
      <c r="D7">
        <f>IFERROR(INDEX(REPORT!$A$4:$BZ$100,MATCH($A7,REPORT!$A$4:$A$100,0),MATCH(D$1,REPORT!$A$4:$BZ$4,0)),"")</f>
        <v>0</v>
      </c>
      <c r="E7">
        <f>IFERROR(INDEX(REPORT!$A$4:$BZ$100,MATCH($A7,REPORT!$A$4:$A$100,0),MATCH(E$1,REPORT!$A$4:$BZ$4,0)),"")</f>
        <v>0</v>
      </c>
      <c r="F7">
        <f>IFERROR(INDEX(REPORT!$A$4:$BZ$100,MATCH($A7,REPORT!$A$4:$A$100,0),MATCH(F$1,REPORT!$A$4:$BZ$4,0)),"")</f>
        <v>0</v>
      </c>
      <c r="G7">
        <f>IFERROR(INDEX(REPORT!$A$4:$BZ$100,MATCH($A7,REPORT!$A$4:$A$100,0),MATCH(G$1,REPORT!$A$4:$BZ$4,0)),"")</f>
        <v>0</v>
      </c>
      <c r="H7">
        <f>IFERROR(INDEX(REPORT!$A$4:$BZ$100,MATCH($A7,REPORT!$A$4:$A$100,0),MATCH(H$1,REPORT!$A$4:$BZ$4,0)),"")</f>
        <v>0</v>
      </c>
      <c r="I7">
        <f>IFERROR(INDEX(REPORT!$A$4:$BZ$100,MATCH($A7,REPORT!$A$4:$A$100,0),MATCH(I$1,REPORT!$A$4:$BZ$4,0)),"")</f>
        <v>0.33333333333333331</v>
      </c>
      <c r="J7">
        <f>IFERROR(INDEX(REPORT!$A$4:$BZ$100,MATCH($A7,REPORT!$A$4:$A$100,0),MATCH(J$1,REPORT!$A$4:$BZ$4,0)),"")</f>
        <v>0</v>
      </c>
      <c r="K7">
        <f>IFERROR(INDEX(REPORT!$A$4:$BZ$100,MATCH($A7,REPORT!$A$4:$A$100,0),MATCH(K$1,REPORT!$A$4:$BZ$4,0)),"")</f>
        <v>1</v>
      </c>
      <c r="L7">
        <f>IFERROR(INDEX(REPORT!$A$4:$BZ$100,MATCH($A7,REPORT!$A$4:$A$100,0),MATCH(L$1,REPORT!$A$4:$BZ$4,0)),"")</f>
        <v>0</v>
      </c>
      <c r="M7">
        <f>IFERROR(INDEX(REPORT!$A$4:$BZ$100,MATCH($A7,REPORT!$A$4:$A$100,0),MATCH(M$1,REPORT!$A$4:$BZ$4,0)),"")</f>
        <v>0.75</v>
      </c>
      <c r="N7">
        <f>IFERROR(INDEX(REPORT!$A$4:$BZ$100,MATCH($A7,REPORT!$A$4:$A$100,0),MATCH(N$1,REPORT!$A$4:$BZ$4,0)),"")</f>
        <v>1</v>
      </c>
      <c r="O7">
        <f>IFERROR(INDEX(REPORT!$A$4:$BZ$100,MATCH($A7,REPORT!$A$4:$A$100,0),MATCH(O$1,REPORT!$A$4:$BZ$4,0)),"")</f>
        <v>0</v>
      </c>
      <c r="P7">
        <f>IFERROR(INDEX(REPORT!$A$4:$BZ$100,MATCH($A7,REPORT!$A$4:$A$100,0),MATCH(P$1,REPORT!$A$4:$BZ$4,0)),"")</f>
        <v>1</v>
      </c>
      <c r="Q7">
        <f>IFERROR(INDEX(REPORT!$A$4:$BZ$100,MATCH($A7,REPORT!$A$4:$A$100,0),MATCH(Q$1,REPORT!$A$4:$BZ$4,0)),"")</f>
        <v>1</v>
      </c>
      <c r="R7">
        <f>IFERROR(INDEX(REPORT!$A$4:$BZ$100,MATCH($A7,REPORT!$A$4:$A$100,0),MATCH(R$1,REPORT!$A$4:$BZ$4,0)),"")</f>
        <v>0.66666666666666663</v>
      </c>
      <c r="S7">
        <f>IFERROR(INDEX(REPORT!$A$4:$BZ$100,MATCH($A7,REPORT!$A$4:$A$100,0),MATCH(S$1,REPORT!$A$4:$BZ$4,0)),"")</f>
        <v>1</v>
      </c>
      <c r="T7">
        <f>IFERROR(INDEX(REPORT!$A$4:$BZ$100,MATCH($A7,REPORT!$A$4:$A$100,0),MATCH(T$1,REPORT!$A$4:$BZ$4,0)),"")</f>
        <v>0</v>
      </c>
      <c r="U7">
        <f>IFERROR(INDEX(REPORT!$A$4:$BZ$100,MATCH($A7,REPORT!$A$4:$A$100,0),MATCH(U$1,REPORT!$A$4:$BZ$4,0)),"")</f>
        <v>1</v>
      </c>
      <c r="V7">
        <f>IFERROR(INDEX(REPORT!$A$4:$BZ$100,MATCH($A7,REPORT!$A$4:$A$100,0),MATCH(V$1,REPORT!$A$4:$BZ$4,0)),"")</f>
        <v>0.75</v>
      </c>
      <c r="W7">
        <f>IFERROR(INDEX(REPORT!$A$4:$BZ$100,MATCH($A7,REPORT!$A$4:$A$100,0),MATCH(W$1,REPORT!$A$4:$BZ$4,0)),"")</f>
        <v>1</v>
      </c>
      <c r="X7">
        <f>IFERROR(INDEX(REPORT!$A$4:$BZ$100,MATCH($A7,REPORT!$A$4:$A$100,0),MATCH(X$1,REPORT!$A$4:$BZ$4,0)),"")</f>
        <v>1</v>
      </c>
      <c r="Y7">
        <f>IFERROR(INDEX(REPORT!$A$4:$BZ$100,MATCH($A7,REPORT!$A$4:$A$100,0),MATCH(Y$1,REPORT!$A$4:$BZ$4,0)),"")</f>
        <v>0</v>
      </c>
      <c r="Z7">
        <f>IFERROR(INDEX(REPORT!$A$4:$BZ$100,MATCH($A7,REPORT!$A$4:$A$100,0),MATCH(Z$1,REPORT!$A$4:$BZ$4,0)),"")</f>
        <v>1</v>
      </c>
      <c r="AA7">
        <f>IFERROR(INDEX(REPORT!$A$4:$BZ$100,MATCH($A7,REPORT!$A$4:$A$100,0),MATCH(AA$1,REPORT!$A$4:$BZ$4,0)),"")</f>
        <v>0</v>
      </c>
      <c r="AB7">
        <f>IFERROR(INDEX(REPORT!$A$4:$BZ$100,MATCH($A7,REPORT!$A$4:$A$100,0),MATCH(AB$1,REPORT!$A$4:$BZ$4,0)),"")</f>
        <v>0</v>
      </c>
      <c r="AC7">
        <f>IFERROR(INDEX(REPORT!$A$4:$BZ$100,MATCH($A7,REPORT!$A$4:$A$100,0),MATCH(AC$1,REPORT!$A$4:$BZ$4,0)),"")</f>
        <v>0</v>
      </c>
      <c r="AD7">
        <f>IFERROR(INDEX(REPORT!$A$4:$BZ$100,MATCH($A7,REPORT!$A$4:$A$100,0),MATCH(AD$1,REPORT!$A$4:$BZ$4,0)),"")</f>
        <v>0.33333333333333331</v>
      </c>
      <c r="AE7">
        <f>IFERROR(INDEX(REPORT!$A$4:$BZ$100,MATCH($A7,REPORT!$A$4:$A$100,0),MATCH(AE$1,REPORT!$A$4:$BZ$4,0)),"")</f>
        <v>5.6481481481481478E-3</v>
      </c>
      <c r="AF7">
        <f>IFERROR(INDEX(REPORT!$A$4:$BZ$100,MATCH($A7,REPORT!$A$4:$A$100,0),MATCH(AF$1,REPORT!$A$4:$BZ$4,0)),"")</f>
        <v>5</v>
      </c>
      <c r="AG7">
        <f>IFERROR(INDEX(REPORT!$A$4:$BZ$100,MATCH($A7,REPORT!$A$4:$A$100,0),MATCH(AG$1,REPORT!$A$4:$BZ$4,0)),"")</f>
        <v>0</v>
      </c>
      <c r="AH7">
        <f>IFERROR(INDEX(REPORT!$A$4:$BZ$100,MATCH($A7,REPORT!$A$4:$A$100,0),MATCH(AH$1,REPORT!$A$4:$BZ$4,0)),"")</f>
        <v>1</v>
      </c>
      <c r="AI7">
        <f>IFERROR(INDEX(REPORT!$A$4:$BZ$100,MATCH($A7,REPORT!$A$4:$A$100,0),MATCH(AI$1,REPORT!$A$4:$BZ$4,0)),"")</f>
        <v>1</v>
      </c>
      <c r="AJ7">
        <f>IFERROR(INDEX(REPORT!$A$4:$BZ$100,MATCH($A7,REPORT!$A$4:$A$100,0),MATCH(AJ$1,REPORT!$A$4:$BZ$4,0)),"")</f>
        <v>0</v>
      </c>
      <c r="AK7">
        <f>IFERROR(INDEX(REPORT!$A$4:$BZ$100,MATCH($A7,REPORT!$A$4:$A$100,0),MATCH(AK$1,REPORT!$A$4:$BZ$4,0)),"")</f>
        <v>1.2989969135802469E-2</v>
      </c>
    </row>
    <row r="8" spans="1:37" x14ac:dyDescent="0.2">
      <c r="A8" t="str">
        <f>IF(LEN(REPORT!A11)&gt;2,REPORT!A11,"")</f>
        <v>YOUI</v>
      </c>
      <c r="B8">
        <f>IFERROR(INDEX(REPORT!$A$2:$BZ$100,MATCH($A8,REPORT!$A$2:$A$100,0),MATCH(B$1,REPORT!$A$2:$BZ$2,0)),"")</f>
        <v>0.74544444444444435</v>
      </c>
      <c r="C8">
        <f>IFERROR(INDEX(REPORT!$A$2:$BZ$100,MATCH($A8,REPORT!$A$2:$A$100,0),MATCH(C$1,REPORT!$A$2:$BZ$2,0)),"")</f>
        <v>0.7402777777777777</v>
      </c>
      <c r="D8">
        <f>IFERROR(INDEX(REPORT!$A$4:$BZ$100,MATCH($A8,REPORT!$A$4:$A$100,0),MATCH(D$1,REPORT!$A$4:$BZ$4,0)),"")</f>
        <v>0.33333333333333331</v>
      </c>
      <c r="E8">
        <f>IFERROR(INDEX(REPORT!$A$4:$BZ$100,MATCH($A8,REPORT!$A$4:$A$100,0),MATCH(E$1,REPORT!$A$4:$BZ$4,0)),"")</f>
        <v>1</v>
      </c>
      <c r="F8">
        <f>IFERROR(INDEX(REPORT!$A$4:$BZ$100,MATCH($A8,REPORT!$A$4:$A$100,0),MATCH(F$1,REPORT!$A$4:$BZ$4,0)),"")</f>
        <v>0</v>
      </c>
      <c r="G8">
        <f>IFERROR(INDEX(REPORT!$A$4:$BZ$100,MATCH($A8,REPORT!$A$4:$A$100,0),MATCH(G$1,REPORT!$A$4:$BZ$4,0)),"")</f>
        <v>0.33333333333333331</v>
      </c>
      <c r="H8">
        <f>IFERROR(INDEX(REPORT!$A$4:$BZ$100,MATCH($A8,REPORT!$A$4:$A$100,0),MATCH(H$1,REPORT!$A$4:$BZ$4,0)),"")</f>
        <v>0</v>
      </c>
      <c r="I8">
        <f>IFERROR(INDEX(REPORT!$A$4:$BZ$100,MATCH($A8,REPORT!$A$4:$A$100,0),MATCH(I$1,REPORT!$A$4:$BZ$4,0)),"")</f>
        <v>0.88888888888888884</v>
      </c>
      <c r="J8">
        <f>IFERROR(INDEX(REPORT!$A$4:$BZ$100,MATCH($A8,REPORT!$A$4:$A$100,0),MATCH(J$1,REPORT!$A$4:$BZ$4,0)),"")</f>
        <v>0.66666666666666663</v>
      </c>
      <c r="K8">
        <f>IFERROR(INDEX(REPORT!$A$4:$BZ$100,MATCH($A8,REPORT!$A$4:$A$100,0),MATCH(K$1,REPORT!$A$4:$BZ$4,0)),"")</f>
        <v>1</v>
      </c>
      <c r="L8">
        <f>IFERROR(INDEX(REPORT!$A$4:$BZ$100,MATCH($A8,REPORT!$A$4:$A$100,0),MATCH(L$1,REPORT!$A$4:$BZ$4,0)),"")</f>
        <v>1</v>
      </c>
      <c r="M8">
        <f>IFERROR(INDEX(REPORT!$A$4:$BZ$100,MATCH($A8,REPORT!$A$4:$A$100,0),MATCH(M$1,REPORT!$A$4:$BZ$4,0)),"")</f>
        <v>0.91666666666666663</v>
      </c>
      <c r="N8">
        <f>IFERROR(INDEX(REPORT!$A$4:$BZ$100,MATCH($A8,REPORT!$A$4:$A$100,0),MATCH(N$1,REPORT!$A$4:$BZ$4,0)),"")</f>
        <v>1</v>
      </c>
      <c r="O8">
        <f>IFERROR(INDEX(REPORT!$A$4:$BZ$100,MATCH($A8,REPORT!$A$4:$A$100,0),MATCH(O$1,REPORT!$A$4:$BZ$4,0)),"")</f>
        <v>0.66666666666666663</v>
      </c>
      <c r="P8">
        <f>IFERROR(INDEX(REPORT!$A$4:$BZ$100,MATCH($A8,REPORT!$A$4:$A$100,0),MATCH(P$1,REPORT!$A$4:$BZ$4,0)),"")</f>
        <v>1</v>
      </c>
      <c r="Q8">
        <f>IFERROR(INDEX(REPORT!$A$4:$BZ$100,MATCH($A8,REPORT!$A$4:$A$100,0),MATCH(Q$1,REPORT!$A$4:$BZ$4,0)),"")</f>
        <v>1</v>
      </c>
      <c r="R8">
        <f>IFERROR(INDEX(REPORT!$A$4:$BZ$100,MATCH($A8,REPORT!$A$4:$A$100,0),MATCH(R$1,REPORT!$A$4:$BZ$4,0)),"")</f>
        <v>0.55555555555555547</v>
      </c>
      <c r="S8">
        <f>IFERROR(INDEX(REPORT!$A$4:$BZ$100,MATCH($A8,REPORT!$A$4:$A$100,0),MATCH(S$1,REPORT!$A$4:$BZ$4,0)),"")</f>
        <v>0.33333333333333331</v>
      </c>
      <c r="T8">
        <f>IFERROR(INDEX(REPORT!$A$4:$BZ$100,MATCH($A8,REPORT!$A$4:$A$100,0),MATCH(T$1,REPORT!$A$4:$BZ$4,0)),"")</f>
        <v>0.33333333333333331</v>
      </c>
      <c r="U8">
        <f>IFERROR(INDEX(REPORT!$A$4:$BZ$100,MATCH($A8,REPORT!$A$4:$A$100,0),MATCH(U$1,REPORT!$A$4:$BZ$4,0)),"")</f>
        <v>1</v>
      </c>
      <c r="V8">
        <f>IFERROR(INDEX(REPORT!$A$4:$BZ$100,MATCH($A8,REPORT!$A$4:$A$100,0),MATCH(V$1,REPORT!$A$4:$BZ$4,0)),"")</f>
        <v>0.91666666666666663</v>
      </c>
      <c r="W8">
        <f>IFERROR(INDEX(REPORT!$A$4:$BZ$100,MATCH($A8,REPORT!$A$4:$A$100,0),MATCH(W$1,REPORT!$A$4:$BZ$4,0)),"")</f>
        <v>1</v>
      </c>
      <c r="X8">
        <f>IFERROR(INDEX(REPORT!$A$4:$BZ$100,MATCH($A8,REPORT!$A$4:$A$100,0),MATCH(X$1,REPORT!$A$4:$BZ$4,0)),"")</f>
        <v>1</v>
      </c>
      <c r="Y8">
        <f>IFERROR(INDEX(REPORT!$A$4:$BZ$100,MATCH($A8,REPORT!$A$4:$A$100,0),MATCH(Y$1,REPORT!$A$4:$BZ$4,0)),"")</f>
        <v>1</v>
      </c>
      <c r="Z8">
        <f>IFERROR(INDEX(REPORT!$A$4:$BZ$100,MATCH($A8,REPORT!$A$4:$A$100,0),MATCH(Z$1,REPORT!$A$4:$BZ$4,0)),"")</f>
        <v>0.66666666666666663</v>
      </c>
      <c r="AA8">
        <f>IFERROR(INDEX(REPORT!$A$4:$BZ$100,MATCH($A8,REPORT!$A$4:$A$100,0),MATCH(AA$1,REPORT!$A$4:$BZ$4,0)),"")</f>
        <v>0</v>
      </c>
      <c r="AB8">
        <f>IFERROR(INDEX(REPORT!$A$4:$BZ$100,MATCH($A8,REPORT!$A$4:$A$100,0),MATCH(AB$1,REPORT!$A$4:$BZ$4,0)),"")</f>
        <v>0</v>
      </c>
      <c r="AC8">
        <f>IFERROR(INDEX(REPORT!$A$4:$BZ$100,MATCH($A8,REPORT!$A$4:$A$100,0),MATCH(AC$1,REPORT!$A$4:$BZ$4,0)),"")</f>
        <v>0</v>
      </c>
      <c r="AD8">
        <f>IFERROR(INDEX(REPORT!$A$4:$BZ$100,MATCH($A8,REPORT!$A$4:$A$100,0),MATCH(AD$1,REPORT!$A$4:$BZ$4,0)),"")</f>
        <v>1</v>
      </c>
      <c r="AE8">
        <f>IFERROR(INDEX(REPORT!$A$4:$BZ$100,MATCH($A8,REPORT!$A$4:$A$100,0),MATCH(AE$1,REPORT!$A$4:$BZ$4,0)),"")</f>
        <v>1.320601851851852E-2</v>
      </c>
      <c r="AF8">
        <f>IFERROR(INDEX(REPORT!$A$4:$BZ$100,MATCH($A8,REPORT!$A$4:$A$100,0),MATCH(AF$1,REPORT!$A$4:$BZ$4,0)),"")</f>
        <v>6.666666666666667</v>
      </c>
      <c r="AG8">
        <f>IFERROR(INDEX(REPORT!$A$4:$BZ$100,MATCH($A8,REPORT!$A$4:$A$100,0),MATCH(AG$1,REPORT!$A$4:$BZ$4,0)),"")</f>
        <v>1</v>
      </c>
      <c r="AH8">
        <f>IFERROR(INDEX(REPORT!$A$4:$BZ$100,MATCH($A8,REPORT!$A$4:$A$100,0),MATCH(AH$1,REPORT!$A$4:$BZ$4,0)),"")</f>
        <v>1</v>
      </c>
      <c r="AI8">
        <f>IFERROR(INDEX(REPORT!$A$4:$BZ$100,MATCH($A8,REPORT!$A$4:$A$100,0),MATCH(AI$1,REPORT!$A$4:$BZ$4,0)),"")</f>
        <v>1</v>
      </c>
      <c r="AJ8">
        <f>IFERROR(INDEX(REPORT!$A$4:$BZ$100,MATCH($A8,REPORT!$A$4:$A$100,0),MATCH(AJ$1,REPORT!$A$4:$BZ$4,0)),"")</f>
        <v>0</v>
      </c>
      <c r="AK8">
        <f>IFERROR(INDEX(REPORT!$A$4:$BZ$100,MATCH($A8,REPORT!$A$4:$A$100,0),MATCH(AK$1,REPORT!$A$4:$BZ$4,0)),"")</f>
        <v>1.4193672839506174E-2</v>
      </c>
    </row>
    <row r="9" spans="1:37" x14ac:dyDescent="0.2">
      <c r="A9" t="str">
        <f>IF(LEN(REPORT!A12)&gt;2,REPORT!A12,"")</f>
        <v>CAR 8</v>
      </c>
      <c r="B9" t="str">
        <f>IFERROR(INDEX(REPORT!$A$2:$BZ$100,MATCH($A9,REPORT!$A$2:$A$100,0),MATCH(B$1,REPORT!$A$2:$BZ$2,0)),"")</f>
        <v>-</v>
      </c>
      <c r="C9" t="str">
        <f>IFERROR(INDEX(REPORT!$A$2:$BZ$100,MATCH($A9,REPORT!$A$2:$A$100,0),MATCH(C$1,REPORT!$A$2:$BZ$2,0)),"")</f>
        <v>-</v>
      </c>
      <c r="D9" t="str">
        <f>IFERROR(INDEX(REPORT!$A$4:$BZ$100,MATCH($A9,REPORT!$A$4:$A$100,0),MATCH(D$1,REPORT!$A$4:$BZ$4,0)),"")</f>
        <v>-</v>
      </c>
      <c r="E9" t="str">
        <f>IFERROR(INDEX(REPORT!$A$4:$BZ$100,MATCH($A9,REPORT!$A$4:$A$100,0),MATCH(E$1,REPORT!$A$4:$BZ$4,0)),"")</f>
        <v>-</v>
      </c>
      <c r="F9" t="str">
        <f>IFERROR(INDEX(REPORT!$A$4:$BZ$100,MATCH($A9,REPORT!$A$4:$A$100,0),MATCH(F$1,REPORT!$A$4:$BZ$4,0)),"")</f>
        <v>-</v>
      </c>
      <c r="G9" t="str">
        <f>IFERROR(INDEX(REPORT!$A$4:$BZ$100,MATCH($A9,REPORT!$A$4:$A$100,0),MATCH(G$1,REPORT!$A$4:$BZ$4,0)),"")</f>
        <v>-</v>
      </c>
      <c r="H9" t="str">
        <f>IFERROR(INDEX(REPORT!$A$4:$BZ$100,MATCH($A9,REPORT!$A$4:$A$100,0),MATCH(H$1,REPORT!$A$4:$BZ$4,0)),"")</f>
        <v>-</v>
      </c>
      <c r="I9" t="str">
        <f>IFERROR(INDEX(REPORT!$A$4:$BZ$100,MATCH($A9,REPORT!$A$4:$A$100,0),MATCH(I$1,REPORT!$A$4:$BZ$4,0)),"")</f>
        <v>-</v>
      </c>
      <c r="J9" t="str">
        <f>IFERROR(INDEX(REPORT!$A$4:$BZ$100,MATCH($A9,REPORT!$A$4:$A$100,0),MATCH(J$1,REPORT!$A$4:$BZ$4,0)),"")</f>
        <v>-</v>
      </c>
      <c r="K9" t="str">
        <f>IFERROR(INDEX(REPORT!$A$4:$BZ$100,MATCH($A9,REPORT!$A$4:$A$100,0),MATCH(K$1,REPORT!$A$4:$BZ$4,0)),"")</f>
        <v>-</v>
      </c>
      <c r="L9" t="str">
        <f>IFERROR(INDEX(REPORT!$A$4:$BZ$100,MATCH($A9,REPORT!$A$4:$A$100,0),MATCH(L$1,REPORT!$A$4:$BZ$4,0)),"")</f>
        <v>-</v>
      </c>
      <c r="M9" t="str">
        <f>IFERROR(INDEX(REPORT!$A$4:$BZ$100,MATCH($A9,REPORT!$A$4:$A$100,0),MATCH(M$1,REPORT!$A$4:$BZ$4,0)),"")</f>
        <v>-</v>
      </c>
      <c r="N9" t="str">
        <f>IFERROR(INDEX(REPORT!$A$4:$BZ$100,MATCH($A9,REPORT!$A$4:$A$100,0),MATCH(N$1,REPORT!$A$4:$BZ$4,0)),"")</f>
        <v>-</v>
      </c>
      <c r="O9" t="str">
        <f>IFERROR(INDEX(REPORT!$A$4:$BZ$100,MATCH($A9,REPORT!$A$4:$A$100,0),MATCH(O$1,REPORT!$A$4:$BZ$4,0)),"")</f>
        <v>-</v>
      </c>
      <c r="P9" t="str">
        <f>IFERROR(INDEX(REPORT!$A$4:$BZ$100,MATCH($A9,REPORT!$A$4:$A$100,0),MATCH(P$1,REPORT!$A$4:$BZ$4,0)),"")</f>
        <v>-</v>
      </c>
      <c r="Q9" t="str">
        <f>IFERROR(INDEX(REPORT!$A$4:$BZ$100,MATCH($A9,REPORT!$A$4:$A$100,0),MATCH(Q$1,REPORT!$A$4:$BZ$4,0)),"")</f>
        <v>-</v>
      </c>
      <c r="R9" t="str">
        <f>IFERROR(INDEX(REPORT!$A$4:$BZ$100,MATCH($A9,REPORT!$A$4:$A$100,0),MATCH(R$1,REPORT!$A$4:$BZ$4,0)),"")</f>
        <v>-</v>
      </c>
      <c r="S9" t="str">
        <f>IFERROR(INDEX(REPORT!$A$4:$BZ$100,MATCH($A9,REPORT!$A$4:$A$100,0),MATCH(S$1,REPORT!$A$4:$BZ$4,0)),"")</f>
        <v>-</v>
      </c>
      <c r="T9" t="str">
        <f>IFERROR(INDEX(REPORT!$A$4:$BZ$100,MATCH($A9,REPORT!$A$4:$A$100,0),MATCH(T$1,REPORT!$A$4:$BZ$4,0)),"")</f>
        <v>-</v>
      </c>
      <c r="U9" t="str">
        <f>IFERROR(INDEX(REPORT!$A$4:$BZ$100,MATCH($A9,REPORT!$A$4:$A$100,0),MATCH(U$1,REPORT!$A$4:$BZ$4,0)),"")</f>
        <v>-</v>
      </c>
      <c r="V9" t="str">
        <f>IFERROR(INDEX(REPORT!$A$4:$BZ$100,MATCH($A9,REPORT!$A$4:$A$100,0),MATCH(V$1,REPORT!$A$4:$BZ$4,0)),"")</f>
        <v>-</v>
      </c>
      <c r="W9" t="str">
        <f>IFERROR(INDEX(REPORT!$A$4:$BZ$100,MATCH($A9,REPORT!$A$4:$A$100,0),MATCH(W$1,REPORT!$A$4:$BZ$4,0)),"")</f>
        <v>-</v>
      </c>
      <c r="X9" t="str">
        <f>IFERROR(INDEX(REPORT!$A$4:$BZ$100,MATCH($A9,REPORT!$A$4:$A$100,0),MATCH(X$1,REPORT!$A$4:$BZ$4,0)),"")</f>
        <v>-</v>
      </c>
      <c r="Y9" t="str">
        <f>IFERROR(INDEX(REPORT!$A$4:$BZ$100,MATCH($A9,REPORT!$A$4:$A$100,0),MATCH(Y$1,REPORT!$A$4:$BZ$4,0)),"")</f>
        <v>-</v>
      </c>
      <c r="Z9" t="str">
        <f>IFERROR(INDEX(REPORT!$A$4:$BZ$100,MATCH($A9,REPORT!$A$4:$A$100,0),MATCH(Z$1,REPORT!$A$4:$BZ$4,0)),"")</f>
        <v>-</v>
      </c>
      <c r="AA9" t="str">
        <f>IFERROR(INDEX(REPORT!$A$4:$BZ$100,MATCH($A9,REPORT!$A$4:$A$100,0),MATCH(AA$1,REPORT!$A$4:$BZ$4,0)),"")</f>
        <v>-</v>
      </c>
      <c r="AB9" t="str">
        <f>IFERROR(INDEX(REPORT!$A$4:$BZ$100,MATCH($A9,REPORT!$A$4:$A$100,0),MATCH(AB$1,REPORT!$A$4:$BZ$4,0)),"")</f>
        <v>-</v>
      </c>
      <c r="AC9" t="str">
        <f>IFERROR(INDEX(REPORT!$A$4:$BZ$100,MATCH($A9,REPORT!$A$4:$A$100,0),MATCH(AC$1,REPORT!$A$4:$BZ$4,0)),"")</f>
        <v>-</v>
      </c>
      <c r="AD9" t="str">
        <f>IFERROR(INDEX(REPORT!$A$4:$BZ$100,MATCH($A9,REPORT!$A$4:$A$100,0),MATCH(AD$1,REPORT!$A$4:$BZ$4,0)),"")</f>
        <v>-</v>
      </c>
      <c r="AE9" t="str">
        <f>IFERROR(INDEX(REPORT!$A$4:$BZ$100,MATCH($A9,REPORT!$A$4:$A$100,0),MATCH(AE$1,REPORT!$A$4:$BZ$4,0)),"")</f>
        <v>-</v>
      </c>
      <c r="AF9" t="str">
        <f>IFERROR(INDEX(REPORT!$A$4:$BZ$100,MATCH($A9,REPORT!$A$4:$A$100,0),MATCH(AF$1,REPORT!$A$4:$BZ$4,0)),"")</f>
        <v>-</v>
      </c>
      <c r="AG9" t="str">
        <f>IFERROR(INDEX(REPORT!$A$4:$BZ$100,MATCH($A9,REPORT!$A$4:$A$100,0),MATCH(AG$1,REPORT!$A$4:$BZ$4,0)),"")</f>
        <v>-</v>
      </c>
      <c r="AH9" t="str">
        <f>IFERROR(INDEX(REPORT!$A$4:$BZ$100,MATCH($A9,REPORT!$A$4:$A$100,0),MATCH(AH$1,REPORT!$A$4:$BZ$4,0)),"")</f>
        <v>-</v>
      </c>
      <c r="AI9" t="str">
        <f>IFERROR(INDEX(REPORT!$A$4:$BZ$100,MATCH($A9,REPORT!$A$4:$A$100,0),MATCH(AI$1,REPORT!$A$4:$BZ$4,0)),"")</f>
        <v>-</v>
      </c>
      <c r="AJ9" t="str">
        <f>IFERROR(INDEX(REPORT!$A$4:$BZ$100,MATCH($A9,REPORT!$A$4:$A$100,0),MATCH(AJ$1,REPORT!$A$4:$BZ$4,0)),"")</f>
        <v>-</v>
      </c>
      <c r="AK9" t="str">
        <f>IFERROR(INDEX(REPORT!$A$4:$BZ$100,MATCH($A9,REPORT!$A$4:$A$100,0),MATCH(AK$1,REPORT!$A$4:$BZ$4,0)),"")</f>
        <v>-</v>
      </c>
    </row>
    <row r="10" spans="1:37" x14ac:dyDescent="0.2">
      <c r="A10" t="str">
        <f>IF(LEN(REPORT!A13)&gt;2,REPORT!A13,"")</f>
        <v>CAR 9</v>
      </c>
      <c r="B10" t="str">
        <f>IFERROR(INDEX(REPORT!$A$2:$BZ$100,MATCH($A10,REPORT!$A$2:$A$100,0),MATCH(B$1,REPORT!$A$2:$BZ$2,0)),"")</f>
        <v>-</v>
      </c>
      <c r="C10" t="str">
        <f>IFERROR(INDEX(REPORT!$A$2:$BZ$100,MATCH($A10,REPORT!$A$2:$A$100,0),MATCH(C$1,REPORT!$A$2:$BZ$2,0)),"")</f>
        <v>-</v>
      </c>
      <c r="D10" t="str">
        <f>IFERROR(INDEX(REPORT!$A$4:$BZ$100,MATCH($A10,REPORT!$A$4:$A$100,0),MATCH(D$1,REPORT!$A$4:$BZ$4,0)),"")</f>
        <v>-</v>
      </c>
      <c r="E10" t="str">
        <f>IFERROR(INDEX(REPORT!$A$4:$BZ$100,MATCH($A10,REPORT!$A$4:$A$100,0),MATCH(E$1,REPORT!$A$4:$BZ$4,0)),"")</f>
        <v>-</v>
      </c>
      <c r="F10" t="str">
        <f>IFERROR(INDEX(REPORT!$A$4:$BZ$100,MATCH($A10,REPORT!$A$4:$A$100,0),MATCH(F$1,REPORT!$A$4:$BZ$4,0)),"")</f>
        <v>-</v>
      </c>
      <c r="G10" t="str">
        <f>IFERROR(INDEX(REPORT!$A$4:$BZ$100,MATCH($A10,REPORT!$A$4:$A$100,0),MATCH(G$1,REPORT!$A$4:$BZ$4,0)),"")</f>
        <v>-</v>
      </c>
      <c r="H10" t="str">
        <f>IFERROR(INDEX(REPORT!$A$4:$BZ$100,MATCH($A10,REPORT!$A$4:$A$100,0),MATCH(H$1,REPORT!$A$4:$BZ$4,0)),"")</f>
        <v>-</v>
      </c>
      <c r="I10" t="str">
        <f>IFERROR(INDEX(REPORT!$A$4:$BZ$100,MATCH($A10,REPORT!$A$4:$A$100,0),MATCH(I$1,REPORT!$A$4:$BZ$4,0)),"")</f>
        <v>-</v>
      </c>
      <c r="J10" t="str">
        <f>IFERROR(INDEX(REPORT!$A$4:$BZ$100,MATCH($A10,REPORT!$A$4:$A$100,0),MATCH(J$1,REPORT!$A$4:$BZ$4,0)),"")</f>
        <v>-</v>
      </c>
      <c r="K10" t="str">
        <f>IFERROR(INDEX(REPORT!$A$4:$BZ$100,MATCH($A10,REPORT!$A$4:$A$100,0),MATCH(K$1,REPORT!$A$4:$BZ$4,0)),"")</f>
        <v>-</v>
      </c>
      <c r="L10" t="str">
        <f>IFERROR(INDEX(REPORT!$A$4:$BZ$100,MATCH($A10,REPORT!$A$4:$A$100,0),MATCH(L$1,REPORT!$A$4:$BZ$4,0)),"")</f>
        <v>-</v>
      </c>
      <c r="M10" t="str">
        <f>IFERROR(INDEX(REPORT!$A$4:$BZ$100,MATCH($A10,REPORT!$A$4:$A$100,0),MATCH(M$1,REPORT!$A$4:$BZ$4,0)),"")</f>
        <v>-</v>
      </c>
      <c r="N10" t="str">
        <f>IFERROR(INDEX(REPORT!$A$4:$BZ$100,MATCH($A10,REPORT!$A$4:$A$100,0),MATCH(N$1,REPORT!$A$4:$BZ$4,0)),"")</f>
        <v>-</v>
      </c>
      <c r="O10" t="str">
        <f>IFERROR(INDEX(REPORT!$A$4:$BZ$100,MATCH($A10,REPORT!$A$4:$A$100,0),MATCH(O$1,REPORT!$A$4:$BZ$4,0)),"")</f>
        <v>-</v>
      </c>
      <c r="P10" t="str">
        <f>IFERROR(INDEX(REPORT!$A$4:$BZ$100,MATCH($A10,REPORT!$A$4:$A$100,0),MATCH(P$1,REPORT!$A$4:$BZ$4,0)),"")</f>
        <v>-</v>
      </c>
      <c r="Q10" t="str">
        <f>IFERROR(INDEX(REPORT!$A$4:$BZ$100,MATCH($A10,REPORT!$A$4:$A$100,0),MATCH(Q$1,REPORT!$A$4:$BZ$4,0)),"")</f>
        <v>-</v>
      </c>
      <c r="R10" t="str">
        <f>IFERROR(INDEX(REPORT!$A$4:$BZ$100,MATCH($A10,REPORT!$A$4:$A$100,0),MATCH(R$1,REPORT!$A$4:$BZ$4,0)),"")</f>
        <v>-</v>
      </c>
      <c r="S10" t="str">
        <f>IFERROR(INDEX(REPORT!$A$4:$BZ$100,MATCH($A10,REPORT!$A$4:$A$100,0),MATCH(S$1,REPORT!$A$4:$BZ$4,0)),"")</f>
        <v>-</v>
      </c>
      <c r="T10" t="str">
        <f>IFERROR(INDEX(REPORT!$A$4:$BZ$100,MATCH($A10,REPORT!$A$4:$A$100,0),MATCH(T$1,REPORT!$A$4:$BZ$4,0)),"")</f>
        <v>-</v>
      </c>
      <c r="U10" t="str">
        <f>IFERROR(INDEX(REPORT!$A$4:$BZ$100,MATCH($A10,REPORT!$A$4:$A$100,0),MATCH(U$1,REPORT!$A$4:$BZ$4,0)),"")</f>
        <v>-</v>
      </c>
      <c r="V10" t="str">
        <f>IFERROR(INDEX(REPORT!$A$4:$BZ$100,MATCH($A10,REPORT!$A$4:$A$100,0),MATCH(V$1,REPORT!$A$4:$BZ$4,0)),"")</f>
        <v>-</v>
      </c>
      <c r="W10" t="str">
        <f>IFERROR(INDEX(REPORT!$A$4:$BZ$100,MATCH($A10,REPORT!$A$4:$A$100,0),MATCH(W$1,REPORT!$A$4:$BZ$4,0)),"")</f>
        <v>-</v>
      </c>
      <c r="X10" t="str">
        <f>IFERROR(INDEX(REPORT!$A$4:$BZ$100,MATCH($A10,REPORT!$A$4:$A$100,0),MATCH(X$1,REPORT!$A$4:$BZ$4,0)),"")</f>
        <v>-</v>
      </c>
      <c r="Y10" t="str">
        <f>IFERROR(INDEX(REPORT!$A$4:$BZ$100,MATCH($A10,REPORT!$A$4:$A$100,0),MATCH(Y$1,REPORT!$A$4:$BZ$4,0)),"")</f>
        <v>-</v>
      </c>
      <c r="Z10" t="str">
        <f>IFERROR(INDEX(REPORT!$A$4:$BZ$100,MATCH($A10,REPORT!$A$4:$A$100,0),MATCH(Z$1,REPORT!$A$4:$BZ$4,0)),"")</f>
        <v>-</v>
      </c>
      <c r="AA10" t="str">
        <f>IFERROR(INDEX(REPORT!$A$4:$BZ$100,MATCH($A10,REPORT!$A$4:$A$100,0),MATCH(AA$1,REPORT!$A$4:$BZ$4,0)),"")</f>
        <v>-</v>
      </c>
      <c r="AB10" t="str">
        <f>IFERROR(INDEX(REPORT!$A$4:$BZ$100,MATCH($A10,REPORT!$A$4:$A$100,0),MATCH(AB$1,REPORT!$A$4:$BZ$4,0)),"")</f>
        <v>-</v>
      </c>
      <c r="AC10" t="str">
        <f>IFERROR(INDEX(REPORT!$A$4:$BZ$100,MATCH($A10,REPORT!$A$4:$A$100,0),MATCH(AC$1,REPORT!$A$4:$BZ$4,0)),"")</f>
        <v>-</v>
      </c>
      <c r="AD10" t="str">
        <f>IFERROR(INDEX(REPORT!$A$4:$BZ$100,MATCH($A10,REPORT!$A$4:$A$100,0),MATCH(AD$1,REPORT!$A$4:$BZ$4,0)),"")</f>
        <v>-</v>
      </c>
      <c r="AE10" t="str">
        <f>IFERROR(INDEX(REPORT!$A$4:$BZ$100,MATCH($A10,REPORT!$A$4:$A$100,0),MATCH(AE$1,REPORT!$A$4:$BZ$4,0)),"")</f>
        <v>-</v>
      </c>
      <c r="AF10" t="str">
        <f>IFERROR(INDEX(REPORT!$A$4:$BZ$100,MATCH($A10,REPORT!$A$4:$A$100,0),MATCH(AF$1,REPORT!$A$4:$BZ$4,0)),"")</f>
        <v>-</v>
      </c>
      <c r="AG10" t="str">
        <f>IFERROR(INDEX(REPORT!$A$4:$BZ$100,MATCH($A10,REPORT!$A$4:$A$100,0),MATCH(AG$1,REPORT!$A$4:$BZ$4,0)),"")</f>
        <v>-</v>
      </c>
      <c r="AH10" t="str">
        <f>IFERROR(INDEX(REPORT!$A$4:$BZ$100,MATCH($A10,REPORT!$A$4:$A$100,0),MATCH(AH$1,REPORT!$A$4:$BZ$4,0)),"")</f>
        <v>-</v>
      </c>
      <c r="AI10" t="str">
        <f>IFERROR(INDEX(REPORT!$A$4:$BZ$100,MATCH($A10,REPORT!$A$4:$A$100,0),MATCH(AI$1,REPORT!$A$4:$BZ$4,0)),"")</f>
        <v>-</v>
      </c>
      <c r="AJ10" t="str">
        <f>IFERROR(INDEX(REPORT!$A$4:$BZ$100,MATCH($A10,REPORT!$A$4:$A$100,0),MATCH(AJ$1,REPORT!$A$4:$BZ$4,0)),"")</f>
        <v>-</v>
      </c>
      <c r="AK10" t="str">
        <f>IFERROR(INDEX(REPORT!$A$4:$BZ$100,MATCH($A10,REPORT!$A$4:$A$100,0),MATCH(AK$1,REPORT!$A$4:$BZ$4,0)),"")</f>
        <v>-</v>
      </c>
    </row>
    <row r="11" spans="1:37" x14ac:dyDescent="0.2">
      <c r="A11" t="str">
        <f>IF(LEN(REPORT!A14)&gt;2,REPORT!A14,"")</f>
        <v>CAR 10</v>
      </c>
      <c r="B11" t="str">
        <f>IFERROR(INDEX(REPORT!$A$2:$BZ$100,MATCH($A11,REPORT!$A$2:$A$100,0),MATCH(B$1,REPORT!$A$2:$BZ$2,0)),"")</f>
        <v>-</v>
      </c>
      <c r="C11" t="str">
        <f>IFERROR(INDEX(REPORT!$A$2:$BZ$100,MATCH($A11,REPORT!$A$2:$A$100,0),MATCH(C$1,REPORT!$A$2:$BZ$2,0)),"")</f>
        <v>-</v>
      </c>
      <c r="D11" t="str">
        <f>IFERROR(INDEX(REPORT!$A$4:$BZ$100,MATCH($A11,REPORT!$A$4:$A$100,0),MATCH(D$1,REPORT!$A$4:$BZ$4,0)),"")</f>
        <v>-</v>
      </c>
      <c r="E11" t="str">
        <f>IFERROR(INDEX(REPORT!$A$4:$BZ$100,MATCH($A11,REPORT!$A$4:$A$100,0),MATCH(E$1,REPORT!$A$4:$BZ$4,0)),"")</f>
        <v>-</v>
      </c>
      <c r="F11" t="str">
        <f>IFERROR(INDEX(REPORT!$A$4:$BZ$100,MATCH($A11,REPORT!$A$4:$A$100,0),MATCH(F$1,REPORT!$A$4:$BZ$4,0)),"")</f>
        <v>-</v>
      </c>
      <c r="G11" t="str">
        <f>IFERROR(INDEX(REPORT!$A$4:$BZ$100,MATCH($A11,REPORT!$A$4:$A$100,0),MATCH(G$1,REPORT!$A$4:$BZ$4,0)),"")</f>
        <v>-</v>
      </c>
      <c r="H11" t="str">
        <f>IFERROR(INDEX(REPORT!$A$4:$BZ$100,MATCH($A11,REPORT!$A$4:$A$100,0),MATCH(H$1,REPORT!$A$4:$BZ$4,0)),"")</f>
        <v>-</v>
      </c>
      <c r="I11" t="str">
        <f>IFERROR(INDEX(REPORT!$A$4:$BZ$100,MATCH($A11,REPORT!$A$4:$A$100,0),MATCH(I$1,REPORT!$A$4:$BZ$4,0)),"")</f>
        <v>-</v>
      </c>
      <c r="J11" t="str">
        <f>IFERROR(INDEX(REPORT!$A$4:$BZ$100,MATCH($A11,REPORT!$A$4:$A$100,0),MATCH(J$1,REPORT!$A$4:$BZ$4,0)),"")</f>
        <v>-</v>
      </c>
      <c r="K11" t="str">
        <f>IFERROR(INDEX(REPORT!$A$4:$BZ$100,MATCH($A11,REPORT!$A$4:$A$100,0),MATCH(K$1,REPORT!$A$4:$BZ$4,0)),"")</f>
        <v>-</v>
      </c>
      <c r="L11" t="str">
        <f>IFERROR(INDEX(REPORT!$A$4:$BZ$100,MATCH($A11,REPORT!$A$4:$A$100,0),MATCH(L$1,REPORT!$A$4:$BZ$4,0)),"")</f>
        <v>-</v>
      </c>
      <c r="M11" t="str">
        <f>IFERROR(INDEX(REPORT!$A$4:$BZ$100,MATCH($A11,REPORT!$A$4:$A$100,0),MATCH(M$1,REPORT!$A$4:$BZ$4,0)),"")</f>
        <v>-</v>
      </c>
      <c r="N11" t="str">
        <f>IFERROR(INDEX(REPORT!$A$4:$BZ$100,MATCH($A11,REPORT!$A$4:$A$100,0),MATCH(N$1,REPORT!$A$4:$BZ$4,0)),"")</f>
        <v>-</v>
      </c>
      <c r="O11" t="str">
        <f>IFERROR(INDEX(REPORT!$A$4:$BZ$100,MATCH($A11,REPORT!$A$4:$A$100,0),MATCH(O$1,REPORT!$A$4:$BZ$4,0)),"")</f>
        <v>-</v>
      </c>
      <c r="P11" t="str">
        <f>IFERROR(INDEX(REPORT!$A$4:$BZ$100,MATCH($A11,REPORT!$A$4:$A$100,0),MATCH(P$1,REPORT!$A$4:$BZ$4,0)),"")</f>
        <v>-</v>
      </c>
      <c r="Q11" t="str">
        <f>IFERROR(INDEX(REPORT!$A$4:$BZ$100,MATCH($A11,REPORT!$A$4:$A$100,0),MATCH(Q$1,REPORT!$A$4:$BZ$4,0)),"")</f>
        <v>-</v>
      </c>
      <c r="R11" t="str">
        <f>IFERROR(INDEX(REPORT!$A$4:$BZ$100,MATCH($A11,REPORT!$A$4:$A$100,0),MATCH(R$1,REPORT!$A$4:$BZ$4,0)),"")</f>
        <v>-</v>
      </c>
      <c r="S11" t="str">
        <f>IFERROR(INDEX(REPORT!$A$4:$BZ$100,MATCH($A11,REPORT!$A$4:$A$100,0),MATCH(S$1,REPORT!$A$4:$BZ$4,0)),"")</f>
        <v>-</v>
      </c>
      <c r="T11" t="str">
        <f>IFERROR(INDEX(REPORT!$A$4:$BZ$100,MATCH($A11,REPORT!$A$4:$A$100,0),MATCH(T$1,REPORT!$A$4:$BZ$4,0)),"")</f>
        <v>-</v>
      </c>
      <c r="U11" t="str">
        <f>IFERROR(INDEX(REPORT!$A$4:$BZ$100,MATCH($A11,REPORT!$A$4:$A$100,0),MATCH(U$1,REPORT!$A$4:$BZ$4,0)),"")</f>
        <v>-</v>
      </c>
      <c r="V11" t="str">
        <f>IFERROR(INDEX(REPORT!$A$4:$BZ$100,MATCH($A11,REPORT!$A$4:$A$100,0),MATCH(V$1,REPORT!$A$4:$BZ$4,0)),"")</f>
        <v>-</v>
      </c>
      <c r="W11" t="str">
        <f>IFERROR(INDEX(REPORT!$A$4:$BZ$100,MATCH($A11,REPORT!$A$4:$A$100,0),MATCH(W$1,REPORT!$A$4:$BZ$4,0)),"")</f>
        <v>-</v>
      </c>
      <c r="X11" t="str">
        <f>IFERROR(INDEX(REPORT!$A$4:$BZ$100,MATCH($A11,REPORT!$A$4:$A$100,0),MATCH(X$1,REPORT!$A$4:$BZ$4,0)),"")</f>
        <v>-</v>
      </c>
      <c r="Y11" t="str">
        <f>IFERROR(INDEX(REPORT!$A$4:$BZ$100,MATCH($A11,REPORT!$A$4:$A$100,0),MATCH(Y$1,REPORT!$A$4:$BZ$4,0)),"")</f>
        <v>-</v>
      </c>
      <c r="Z11" t="str">
        <f>IFERROR(INDEX(REPORT!$A$4:$BZ$100,MATCH($A11,REPORT!$A$4:$A$100,0),MATCH(Z$1,REPORT!$A$4:$BZ$4,0)),"")</f>
        <v>-</v>
      </c>
      <c r="AA11" t="str">
        <f>IFERROR(INDEX(REPORT!$A$4:$BZ$100,MATCH($A11,REPORT!$A$4:$A$100,0),MATCH(AA$1,REPORT!$A$4:$BZ$4,0)),"")</f>
        <v>-</v>
      </c>
      <c r="AB11" t="str">
        <f>IFERROR(INDEX(REPORT!$A$4:$BZ$100,MATCH($A11,REPORT!$A$4:$A$100,0),MATCH(AB$1,REPORT!$A$4:$BZ$4,0)),"")</f>
        <v>-</v>
      </c>
      <c r="AC11" t="str">
        <f>IFERROR(INDEX(REPORT!$A$4:$BZ$100,MATCH($A11,REPORT!$A$4:$A$100,0),MATCH(AC$1,REPORT!$A$4:$BZ$4,0)),"")</f>
        <v>-</v>
      </c>
      <c r="AD11" t="str">
        <f>IFERROR(INDEX(REPORT!$A$4:$BZ$100,MATCH($A11,REPORT!$A$4:$A$100,0),MATCH(AD$1,REPORT!$A$4:$BZ$4,0)),"")</f>
        <v>-</v>
      </c>
      <c r="AE11" t="str">
        <f>IFERROR(INDEX(REPORT!$A$4:$BZ$100,MATCH($A11,REPORT!$A$4:$A$100,0),MATCH(AE$1,REPORT!$A$4:$BZ$4,0)),"")</f>
        <v>-</v>
      </c>
      <c r="AF11" t="str">
        <f>IFERROR(INDEX(REPORT!$A$4:$BZ$100,MATCH($A11,REPORT!$A$4:$A$100,0),MATCH(AF$1,REPORT!$A$4:$BZ$4,0)),"")</f>
        <v>-</v>
      </c>
      <c r="AG11" t="str">
        <f>IFERROR(INDEX(REPORT!$A$4:$BZ$100,MATCH($A11,REPORT!$A$4:$A$100,0),MATCH(AG$1,REPORT!$A$4:$BZ$4,0)),"")</f>
        <v>-</v>
      </c>
      <c r="AH11" t="str">
        <f>IFERROR(INDEX(REPORT!$A$4:$BZ$100,MATCH($A11,REPORT!$A$4:$A$100,0),MATCH(AH$1,REPORT!$A$4:$BZ$4,0)),"")</f>
        <v>-</v>
      </c>
      <c r="AI11" t="str">
        <f>IFERROR(INDEX(REPORT!$A$4:$BZ$100,MATCH($A11,REPORT!$A$4:$A$100,0),MATCH(AI$1,REPORT!$A$4:$BZ$4,0)),"")</f>
        <v>-</v>
      </c>
      <c r="AJ11" t="str">
        <f>IFERROR(INDEX(REPORT!$A$4:$BZ$100,MATCH($A11,REPORT!$A$4:$A$100,0),MATCH(AJ$1,REPORT!$A$4:$BZ$4,0)),"")</f>
        <v>-</v>
      </c>
      <c r="AK11" t="str">
        <f>IFERROR(INDEX(REPORT!$A$4:$BZ$100,MATCH($A11,REPORT!$A$4:$A$100,0),MATCH(AK$1,REPORT!$A$4:$BZ$4,0)),"")</f>
        <v>-</v>
      </c>
    </row>
    <row r="12" spans="1:37" x14ac:dyDescent="0.2">
      <c r="A12" t="str">
        <f>IF(LEN(REPORT!A15)&gt;2,REPORT!A15,"")</f>
        <v>CAR 11</v>
      </c>
      <c r="B12" t="str">
        <f>IFERROR(INDEX(REPORT!$A$2:$BZ$100,MATCH($A12,REPORT!$A$2:$A$100,0),MATCH(B$1,REPORT!$A$2:$BZ$2,0)),"")</f>
        <v>-</v>
      </c>
      <c r="C12" t="str">
        <f>IFERROR(INDEX(REPORT!$A$2:$BZ$100,MATCH($A12,REPORT!$A$2:$A$100,0),MATCH(C$1,REPORT!$A$2:$BZ$2,0)),"")</f>
        <v>-</v>
      </c>
      <c r="D12" t="str">
        <f>IFERROR(INDEX(REPORT!$A$4:$BZ$100,MATCH($A12,REPORT!$A$4:$A$100,0),MATCH(D$1,REPORT!$A$4:$BZ$4,0)),"")</f>
        <v>-</v>
      </c>
      <c r="E12" t="str">
        <f>IFERROR(INDEX(REPORT!$A$4:$BZ$100,MATCH($A12,REPORT!$A$4:$A$100,0),MATCH(E$1,REPORT!$A$4:$BZ$4,0)),"")</f>
        <v>-</v>
      </c>
      <c r="F12" t="str">
        <f>IFERROR(INDEX(REPORT!$A$4:$BZ$100,MATCH($A12,REPORT!$A$4:$A$100,0),MATCH(F$1,REPORT!$A$4:$BZ$4,0)),"")</f>
        <v>-</v>
      </c>
      <c r="G12" t="str">
        <f>IFERROR(INDEX(REPORT!$A$4:$BZ$100,MATCH($A12,REPORT!$A$4:$A$100,0),MATCH(G$1,REPORT!$A$4:$BZ$4,0)),"")</f>
        <v>-</v>
      </c>
      <c r="H12" t="str">
        <f>IFERROR(INDEX(REPORT!$A$4:$BZ$100,MATCH($A12,REPORT!$A$4:$A$100,0),MATCH(H$1,REPORT!$A$4:$BZ$4,0)),"")</f>
        <v>-</v>
      </c>
      <c r="I12" t="str">
        <f>IFERROR(INDEX(REPORT!$A$4:$BZ$100,MATCH($A12,REPORT!$A$4:$A$100,0),MATCH(I$1,REPORT!$A$4:$BZ$4,0)),"")</f>
        <v>-</v>
      </c>
      <c r="J12" t="str">
        <f>IFERROR(INDEX(REPORT!$A$4:$BZ$100,MATCH($A12,REPORT!$A$4:$A$100,0),MATCH(J$1,REPORT!$A$4:$BZ$4,0)),"")</f>
        <v>-</v>
      </c>
      <c r="K12" t="str">
        <f>IFERROR(INDEX(REPORT!$A$4:$BZ$100,MATCH($A12,REPORT!$A$4:$A$100,0),MATCH(K$1,REPORT!$A$4:$BZ$4,0)),"")</f>
        <v>-</v>
      </c>
      <c r="L12" t="str">
        <f>IFERROR(INDEX(REPORT!$A$4:$BZ$100,MATCH($A12,REPORT!$A$4:$A$100,0),MATCH(L$1,REPORT!$A$4:$BZ$4,0)),"")</f>
        <v>-</v>
      </c>
      <c r="M12" t="str">
        <f>IFERROR(INDEX(REPORT!$A$4:$BZ$100,MATCH($A12,REPORT!$A$4:$A$100,0),MATCH(M$1,REPORT!$A$4:$BZ$4,0)),"")</f>
        <v>-</v>
      </c>
      <c r="N12" t="str">
        <f>IFERROR(INDEX(REPORT!$A$4:$BZ$100,MATCH($A12,REPORT!$A$4:$A$100,0),MATCH(N$1,REPORT!$A$4:$BZ$4,0)),"")</f>
        <v>-</v>
      </c>
      <c r="O12" t="str">
        <f>IFERROR(INDEX(REPORT!$A$4:$BZ$100,MATCH($A12,REPORT!$A$4:$A$100,0),MATCH(O$1,REPORT!$A$4:$BZ$4,0)),"")</f>
        <v>-</v>
      </c>
      <c r="P12" t="str">
        <f>IFERROR(INDEX(REPORT!$A$4:$BZ$100,MATCH($A12,REPORT!$A$4:$A$100,0),MATCH(P$1,REPORT!$A$4:$BZ$4,0)),"")</f>
        <v>-</v>
      </c>
      <c r="Q12" t="str">
        <f>IFERROR(INDEX(REPORT!$A$4:$BZ$100,MATCH($A12,REPORT!$A$4:$A$100,0),MATCH(Q$1,REPORT!$A$4:$BZ$4,0)),"")</f>
        <v>-</v>
      </c>
      <c r="R12" t="str">
        <f>IFERROR(INDEX(REPORT!$A$4:$BZ$100,MATCH($A12,REPORT!$A$4:$A$100,0),MATCH(R$1,REPORT!$A$4:$BZ$4,0)),"")</f>
        <v>-</v>
      </c>
      <c r="S12" t="str">
        <f>IFERROR(INDEX(REPORT!$A$4:$BZ$100,MATCH($A12,REPORT!$A$4:$A$100,0),MATCH(S$1,REPORT!$A$4:$BZ$4,0)),"")</f>
        <v>-</v>
      </c>
      <c r="T12" t="str">
        <f>IFERROR(INDEX(REPORT!$A$4:$BZ$100,MATCH($A12,REPORT!$A$4:$A$100,0),MATCH(T$1,REPORT!$A$4:$BZ$4,0)),"")</f>
        <v>-</v>
      </c>
      <c r="U12" t="str">
        <f>IFERROR(INDEX(REPORT!$A$4:$BZ$100,MATCH($A12,REPORT!$A$4:$A$100,0),MATCH(U$1,REPORT!$A$4:$BZ$4,0)),"")</f>
        <v>-</v>
      </c>
      <c r="V12" t="str">
        <f>IFERROR(INDEX(REPORT!$A$4:$BZ$100,MATCH($A12,REPORT!$A$4:$A$100,0),MATCH(V$1,REPORT!$A$4:$BZ$4,0)),"")</f>
        <v>-</v>
      </c>
      <c r="W12" t="str">
        <f>IFERROR(INDEX(REPORT!$A$4:$BZ$100,MATCH($A12,REPORT!$A$4:$A$100,0),MATCH(W$1,REPORT!$A$4:$BZ$4,0)),"")</f>
        <v>-</v>
      </c>
      <c r="X12" t="str">
        <f>IFERROR(INDEX(REPORT!$A$4:$BZ$100,MATCH($A12,REPORT!$A$4:$A$100,0),MATCH(X$1,REPORT!$A$4:$BZ$4,0)),"")</f>
        <v>-</v>
      </c>
      <c r="Y12" t="str">
        <f>IFERROR(INDEX(REPORT!$A$4:$BZ$100,MATCH($A12,REPORT!$A$4:$A$100,0),MATCH(Y$1,REPORT!$A$4:$BZ$4,0)),"")</f>
        <v>-</v>
      </c>
      <c r="Z12" t="str">
        <f>IFERROR(INDEX(REPORT!$A$4:$BZ$100,MATCH($A12,REPORT!$A$4:$A$100,0),MATCH(Z$1,REPORT!$A$4:$BZ$4,0)),"")</f>
        <v>-</v>
      </c>
      <c r="AA12" t="str">
        <f>IFERROR(INDEX(REPORT!$A$4:$BZ$100,MATCH($A12,REPORT!$A$4:$A$100,0),MATCH(AA$1,REPORT!$A$4:$BZ$4,0)),"")</f>
        <v>-</v>
      </c>
      <c r="AB12" t="str">
        <f>IFERROR(INDEX(REPORT!$A$4:$BZ$100,MATCH($A12,REPORT!$A$4:$A$100,0),MATCH(AB$1,REPORT!$A$4:$BZ$4,0)),"")</f>
        <v>-</v>
      </c>
      <c r="AC12" t="str">
        <f>IFERROR(INDEX(REPORT!$A$4:$BZ$100,MATCH($A12,REPORT!$A$4:$A$100,0),MATCH(AC$1,REPORT!$A$4:$BZ$4,0)),"")</f>
        <v>-</v>
      </c>
      <c r="AD12" t="str">
        <f>IFERROR(INDEX(REPORT!$A$4:$BZ$100,MATCH($A12,REPORT!$A$4:$A$100,0),MATCH(AD$1,REPORT!$A$4:$BZ$4,0)),"")</f>
        <v>-</v>
      </c>
      <c r="AE12" t="str">
        <f>IFERROR(INDEX(REPORT!$A$4:$BZ$100,MATCH($A12,REPORT!$A$4:$A$100,0),MATCH(AE$1,REPORT!$A$4:$BZ$4,0)),"")</f>
        <v>-</v>
      </c>
      <c r="AF12" t="str">
        <f>IFERROR(INDEX(REPORT!$A$4:$BZ$100,MATCH($A12,REPORT!$A$4:$A$100,0),MATCH(AF$1,REPORT!$A$4:$BZ$4,0)),"")</f>
        <v>-</v>
      </c>
      <c r="AG12" t="str">
        <f>IFERROR(INDEX(REPORT!$A$4:$BZ$100,MATCH($A12,REPORT!$A$4:$A$100,0),MATCH(AG$1,REPORT!$A$4:$BZ$4,0)),"")</f>
        <v>-</v>
      </c>
      <c r="AH12" t="str">
        <f>IFERROR(INDEX(REPORT!$A$4:$BZ$100,MATCH($A12,REPORT!$A$4:$A$100,0),MATCH(AH$1,REPORT!$A$4:$BZ$4,0)),"")</f>
        <v>-</v>
      </c>
      <c r="AI12" t="str">
        <f>IFERROR(INDEX(REPORT!$A$4:$BZ$100,MATCH($A12,REPORT!$A$4:$A$100,0),MATCH(AI$1,REPORT!$A$4:$BZ$4,0)),"")</f>
        <v>-</v>
      </c>
      <c r="AJ12" t="str">
        <f>IFERROR(INDEX(REPORT!$A$4:$BZ$100,MATCH($A12,REPORT!$A$4:$A$100,0),MATCH(AJ$1,REPORT!$A$4:$BZ$4,0)),"")</f>
        <v>-</v>
      </c>
      <c r="AK12" t="str">
        <f>IFERROR(INDEX(REPORT!$A$4:$BZ$100,MATCH($A12,REPORT!$A$4:$A$100,0),MATCH(AK$1,REPORT!$A$4:$BZ$4,0)),"")</f>
        <v>-</v>
      </c>
    </row>
    <row r="13" spans="1:37" x14ac:dyDescent="0.2">
      <c r="A13" t="str">
        <f>IF(LEN(REPORT!A16)&gt;2,REPORT!A16,"")</f>
        <v>CAR 12</v>
      </c>
      <c r="B13" t="str">
        <f>IFERROR(INDEX(REPORT!$A$2:$BZ$100,MATCH($A13,REPORT!$A$2:$A$100,0),MATCH(B$1,REPORT!$A$2:$BZ$2,0)),"")</f>
        <v>-</v>
      </c>
      <c r="C13" t="str">
        <f>IFERROR(INDEX(REPORT!$A$2:$BZ$100,MATCH($A13,REPORT!$A$2:$A$100,0),MATCH(C$1,REPORT!$A$2:$BZ$2,0)),"")</f>
        <v>-</v>
      </c>
      <c r="D13" t="str">
        <f>IFERROR(INDEX(REPORT!$A$4:$BZ$100,MATCH($A13,REPORT!$A$4:$A$100,0),MATCH(D$1,REPORT!$A$4:$BZ$4,0)),"")</f>
        <v>-</v>
      </c>
      <c r="E13" t="str">
        <f>IFERROR(INDEX(REPORT!$A$4:$BZ$100,MATCH($A13,REPORT!$A$4:$A$100,0),MATCH(E$1,REPORT!$A$4:$BZ$4,0)),"")</f>
        <v>-</v>
      </c>
      <c r="F13" t="str">
        <f>IFERROR(INDEX(REPORT!$A$4:$BZ$100,MATCH($A13,REPORT!$A$4:$A$100,0),MATCH(F$1,REPORT!$A$4:$BZ$4,0)),"")</f>
        <v>-</v>
      </c>
      <c r="G13" t="str">
        <f>IFERROR(INDEX(REPORT!$A$4:$BZ$100,MATCH($A13,REPORT!$A$4:$A$100,0),MATCH(G$1,REPORT!$A$4:$BZ$4,0)),"")</f>
        <v>-</v>
      </c>
      <c r="H13" t="str">
        <f>IFERROR(INDEX(REPORT!$A$4:$BZ$100,MATCH($A13,REPORT!$A$4:$A$100,0),MATCH(H$1,REPORT!$A$4:$BZ$4,0)),"")</f>
        <v>-</v>
      </c>
      <c r="I13" t="str">
        <f>IFERROR(INDEX(REPORT!$A$4:$BZ$100,MATCH($A13,REPORT!$A$4:$A$100,0),MATCH(I$1,REPORT!$A$4:$BZ$4,0)),"")</f>
        <v>-</v>
      </c>
      <c r="J13" t="str">
        <f>IFERROR(INDEX(REPORT!$A$4:$BZ$100,MATCH($A13,REPORT!$A$4:$A$100,0),MATCH(J$1,REPORT!$A$4:$BZ$4,0)),"")</f>
        <v>-</v>
      </c>
      <c r="K13" t="str">
        <f>IFERROR(INDEX(REPORT!$A$4:$BZ$100,MATCH($A13,REPORT!$A$4:$A$100,0),MATCH(K$1,REPORT!$A$4:$BZ$4,0)),"")</f>
        <v>-</v>
      </c>
      <c r="L13" t="str">
        <f>IFERROR(INDEX(REPORT!$A$4:$BZ$100,MATCH($A13,REPORT!$A$4:$A$100,0),MATCH(L$1,REPORT!$A$4:$BZ$4,0)),"")</f>
        <v>-</v>
      </c>
      <c r="M13" t="str">
        <f>IFERROR(INDEX(REPORT!$A$4:$BZ$100,MATCH($A13,REPORT!$A$4:$A$100,0),MATCH(M$1,REPORT!$A$4:$BZ$4,0)),"")</f>
        <v>-</v>
      </c>
      <c r="N13" t="str">
        <f>IFERROR(INDEX(REPORT!$A$4:$BZ$100,MATCH($A13,REPORT!$A$4:$A$100,0),MATCH(N$1,REPORT!$A$4:$BZ$4,0)),"")</f>
        <v>-</v>
      </c>
      <c r="O13" t="str">
        <f>IFERROR(INDEX(REPORT!$A$4:$BZ$100,MATCH($A13,REPORT!$A$4:$A$100,0),MATCH(O$1,REPORT!$A$4:$BZ$4,0)),"")</f>
        <v>-</v>
      </c>
      <c r="P13" t="str">
        <f>IFERROR(INDEX(REPORT!$A$4:$BZ$100,MATCH($A13,REPORT!$A$4:$A$100,0),MATCH(P$1,REPORT!$A$4:$BZ$4,0)),"")</f>
        <v>-</v>
      </c>
      <c r="Q13" t="str">
        <f>IFERROR(INDEX(REPORT!$A$4:$BZ$100,MATCH($A13,REPORT!$A$4:$A$100,0),MATCH(Q$1,REPORT!$A$4:$BZ$4,0)),"")</f>
        <v>-</v>
      </c>
      <c r="R13" t="str">
        <f>IFERROR(INDEX(REPORT!$A$4:$BZ$100,MATCH($A13,REPORT!$A$4:$A$100,0),MATCH(R$1,REPORT!$A$4:$BZ$4,0)),"")</f>
        <v>-</v>
      </c>
      <c r="S13" t="str">
        <f>IFERROR(INDEX(REPORT!$A$4:$BZ$100,MATCH($A13,REPORT!$A$4:$A$100,0),MATCH(S$1,REPORT!$A$4:$BZ$4,0)),"")</f>
        <v>-</v>
      </c>
      <c r="T13" t="str">
        <f>IFERROR(INDEX(REPORT!$A$4:$BZ$100,MATCH($A13,REPORT!$A$4:$A$100,0),MATCH(T$1,REPORT!$A$4:$BZ$4,0)),"")</f>
        <v>-</v>
      </c>
      <c r="U13" t="str">
        <f>IFERROR(INDEX(REPORT!$A$4:$BZ$100,MATCH($A13,REPORT!$A$4:$A$100,0),MATCH(U$1,REPORT!$A$4:$BZ$4,0)),"")</f>
        <v>-</v>
      </c>
      <c r="V13" t="str">
        <f>IFERROR(INDEX(REPORT!$A$4:$BZ$100,MATCH($A13,REPORT!$A$4:$A$100,0),MATCH(V$1,REPORT!$A$4:$BZ$4,0)),"")</f>
        <v>-</v>
      </c>
      <c r="W13" t="str">
        <f>IFERROR(INDEX(REPORT!$A$4:$BZ$100,MATCH($A13,REPORT!$A$4:$A$100,0),MATCH(W$1,REPORT!$A$4:$BZ$4,0)),"")</f>
        <v>-</v>
      </c>
      <c r="X13" t="str">
        <f>IFERROR(INDEX(REPORT!$A$4:$BZ$100,MATCH($A13,REPORT!$A$4:$A$100,0),MATCH(X$1,REPORT!$A$4:$BZ$4,0)),"")</f>
        <v>-</v>
      </c>
      <c r="Y13" t="str">
        <f>IFERROR(INDEX(REPORT!$A$4:$BZ$100,MATCH($A13,REPORT!$A$4:$A$100,0),MATCH(Y$1,REPORT!$A$4:$BZ$4,0)),"")</f>
        <v>-</v>
      </c>
      <c r="Z13" t="str">
        <f>IFERROR(INDEX(REPORT!$A$4:$BZ$100,MATCH($A13,REPORT!$A$4:$A$100,0),MATCH(Z$1,REPORT!$A$4:$BZ$4,0)),"")</f>
        <v>-</v>
      </c>
      <c r="AA13" t="str">
        <f>IFERROR(INDEX(REPORT!$A$4:$BZ$100,MATCH($A13,REPORT!$A$4:$A$100,0),MATCH(AA$1,REPORT!$A$4:$BZ$4,0)),"")</f>
        <v>-</v>
      </c>
      <c r="AB13" t="str">
        <f>IFERROR(INDEX(REPORT!$A$4:$BZ$100,MATCH($A13,REPORT!$A$4:$A$100,0),MATCH(AB$1,REPORT!$A$4:$BZ$4,0)),"")</f>
        <v>-</v>
      </c>
      <c r="AC13" t="str">
        <f>IFERROR(INDEX(REPORT!$A$4:$BZ$100,MATCH($A13,REPORT!$A$4:$A$100,0),MATCH(AC$1,REPORT!$A$4:$BZ$4,0)),"")</f>
        <v>-</v>
      </c>
      <c r="AD13" t="str">
        <f>IFERROR(INDEX(REPORT!$A$4:$BZ$100,MATCH($A13,REPORT!$A$4:$A$100,0),MATCH(AD$1,REPORT!$A$4:$BZ$4,0)),"")</f>
        <v>-</v>
      </c>
      <c r="AE13" t="str">
        <f>IFERROR(INDEX(REPORT!$A$4:$BZ$100,MATCH($A13,REPORT!$A$4:$A$100,0),MATCH(AE$1,REPORT!$A$4:$BZ$4,0)),"")</f>
        <v>-</v>
      </c>
      <c r="AF13" t="str">
        <f>IFERROR(INDEX(REPORT!$A$4:$BZ$100,MATCH($A13,REPORT!$A$4:$A$100,0),MATCH(AF$1,REPORT!$A$4:$BZ$4,0)),"")</f>
        <v>-</v>
      </c>
      <c r="AG13" t="str">
        <f>IFERROR(INDEX(REPORT!$A$4:$BZ$100,MATCH($A13,REPORT!$A$4:$A$100,0),MATCH(AG$1,REPORT!$A$4:$BZ$4,0)),"")</f>
        <v>-</v>
      </c>
      <c r="AH13" t="str">
        <f>IFERROR(INDEX(REPORT!$A$4:$BZ$100,MATCH($A13,REPORT!$A$4:$A$100,0),MATCH(AH$1,REPORT!$A$4:$BZ$4,0)),"")</f>
        <v>-</v>
      </c>
      <c r="AI13" t="str">
        <f>IFERROR(INDEX(REPORT!$A$4:$BZ$100,MATCH($A13,REPORT!$A$4:$A$100,0),MATCH(AI$1,REPORT!$A$4:$BZ$4,0)),"")</f>
        <v>-</v>
      </c>
      <c r="AJ13" t="str">
        <f>IFERROR(INDEX(REPORT!$A$4:$BZ$100,MATCH($A13,REPORT!$A$4:$A$100,0),MATCH(AJ$1,REPORT!$A$4:$BZ$4,0)),"")</f>
        <v>-</v>
      </c>
      <c r="AK13" t="str">
        <f>IFERROR(INDEX(REPORT!$A$4:$BZ$100,MATCH($A13,REPORT!$A$4:$A$100,0),MATCH(AK$1,REPORT!$A$4:$BZ$4,0)),"")</f>
        <v>-</v>
      </c>
    </row>
    <row r="14" spans="1:37" x14ac:dyDescent="0.2">
      <c r="A14" t="str">
        <f>IF(LEN(REPORT!A17)&gt;2,REPORT!A17,"")</f>
        <v>CAR 13</v>
      </c>
      <c r="B14" t="str">
        <f>IFERROR(INDEX(REPORT!$A$2:$BZ$100,MATCH($A14,REPORT!$A$2:$A$100,0),MATCH(B$1,REPORT!$A$2:$BZ$2,0)),"")</f>
        <v>-</v>
      </c>
      <c r="C14" t="str">
        <f>IFERROR(INDEX(REPORT!$A$2:$BZ$100,MATCH($A14,REPORT!$A$2:$A$100,0),MATCH(C$1,REPORT!$A$2:$BZ$2,0)),"")</f>
        <v>-</v>
      </c>
      <c r="D14" t="str">
        <f>IFERROR(INDEX(REPORT!$A$4:$BZ$100,MATCH($A14,REPORT!$A$4:$A$100,0),MATCH(D$1,REPORT!$A$4:$BZ$4,0)),"")</f>
        <v>-</v>
      </c>
      <c r="E14" t="str">
        <f>IFERROR(INDEX(REPORT!$A$4:$BZ$100,MATCH($A14,REPORT!$A$4:$A$100,0),MATCH(E$1,REPORT!$A$4:$BZ$4,0)),"")</f>
        <v>-</v>
      </c>
      <c r="F14" t="str">
        <f>IFERROR(INDEX(REPORT!$A$4:$BZ$100,MATCH($A14,REPORT!$A$4:$A$100,0),MATCH(F$1,REPORT!$A$4:$BZ$4,0)),"")</f>
        <v>-</v>
      </c>
      <c r="G14" t="str">
        <f>IFERROR(INDEX(REPORT!$A$4:$BZ$100,MATCH($A14,REPORT!$A$4:$A$100,0),MATCH(G$1,REPORT!$A$4:$BZ$4,0)),"")</f>
        <v>-</v>
      </c>
      <c r="H14" t="str">
        <f>IFERROR(INDEX(REPORT!$A$4:$BZ$100,MATCH($A14,REPORT!$A$4:$A$100,0),MATCH(H$1,REPORT!$A$4:$BZ$4,0)),"")</f>
        <v>-</v>
      </c>
      <c r="I14" t="str">
        <f>IFERROR(INDEX(REPORT!$A$4:$BZ$100,MATCH($A14,REPORT!$A$4:$A$100,0),MATCH(I$1,REPORT!$A$4:$BZ$4,0)),"")</f>
        <v>-</v>
      </c>
      <c r="J14" t="str">
        <f>IFERROR(INDEX(REPORT!$A$4:$BZ$100,MATCH($A14,REPORT!$A$4:$A$100,0),MATCH(J$1,REPORT!$A$4:$BZ$4,0)),"")</f>
        <v>-</v>
      </c>
      <c r="K14" t="str">
        <f>IFERROR(INDEX(REPORT!$A$4:$BZ$100,MATCH($A14,REPORT!$A$4:$A$100,0),MATCH(K$1,REPORT!$A$4:$BZ$4,0)),"")</f>
        <v>-</v>
      </c>
      <c r="L14" t="str">
        <f>IFERROR(INDEX(REPORT!$A$4:$BZ$100,MATCH($A14,REPORT!$A$4:$A$100,0),MATCH(L$1,REPORT!$A$4:$BZ$4,0)),"")</f>
        <v>-</v>
      </c>
      <c r="M14" t="str">
        <f>IFERROR(INDEX(REPORT!$A$4:$BZ$100,MATCH($A14,REPORT!$A$4:$A$100,0),MATCH(M$1,REPORT!$A$4:$BZ$4,0)),"")</f>
        <v>-</v>
      </c>
      <c r="N14" t="str">
        <f>IFERROR(INDEX(REPORT!$A$4:$BZ$100,MATCH($A14,REPORT!$A$4:$A$100,0),MATCH(N$1,REPORT!$A$4:$BZ$4,0)),"")</f>
        <v>-</v>
      </c>
      <c r="O14" t="str">
        <f>IFERROR(INDEX(REPORT!$A$4:$BZ$100,MATCH($A14,REPORT!$A$4:$A$100,0),MATCH(O$1,REPORT!$A$4:$BZ$4,0)),"")</f>
        <v>-</v>
      </c>
      <c r="P14" t="str">
        <f>IFERROR(INDEX(REPORT!$A$4:$BZ$100,MATCH($A14,REPORT!$A$4:$A$100,0),MATCH(P$1,REPORT!$A$4:$BZ$4,0)),"")</f>
        <v>-</v>
      </c>
      <c r="Q14" t="str">
        <f>IFERROR(INDEX(REPORT!$A$4:$BZ$100,MATCH($A14,REPORT!$A$4:$A$100,0),MATCH(Q$1,REPORT!$A$4:$BZ$4,0)),"")</f>
        <v>-</v>
      </c>
      <c r="R14" t="str">
        <f>IFERROR(INDEX(REPORT!$A$4:$BZ$100,MATCH($A14,REPORT!$A$4:$A$100,0),MATCH(R$1,REPORT!$A$4:$BZ$4,0)),"")</f>
        <v>-</v>
      </c>
      <c r="S14" t="str">
        <f>IFERROR(INDEX(REPORT!$A$4:$BZ$100,MATCH($A14,REPORT!$A$4:$A$100,0),MATCH(S$1,REPORT!$A$4:$BZ$4,0)),"")</f>
        <v>-</v>
      </c>
      <c r="T14" t="str">
        <f>IFERROR(INDEX(REPORT!$A$4:$BZ$100,MATCH($A14,REPORT!$A$4:$A$100,0),MATCH(T$1,REPORT!$A$4:$BZ$4,0)),"")</f>
        <v>-</v>
      </c>
      <c r="U14" t="str">
        <f>IFERROR(INDEX(REPORT!$A$4:$BZ$100,MATCH($A14,REPORT!$A$4:$A$100,0),MATCH(U$1,REPORT!$A$4:$BZ$4,0)),"")</f>
        <v>-</v>
      </c>
      <c r="V14" t="str">
        <f>IFERROR(INDEX(REPORT!$A$4:$BZ$100,MATCH($A14,REPORT!$A$4:$A$100,0),MATCH(V$1,REPORT!$A$4:$BZ$4,0)),"")</f>
        <v>-</v>
      </c>
      <c r="W14" t="str">
        <f>IFERROR(INDEX(REPORT!$A$4:$BZ$100,MATCH($A14,REPORT!$A$4:$A$100,0),MATCH(W$1,REPORT!$A$4:$BZ$4,0)),"")</f>
        <v>-</v>
      </c>
      <c r="X14" t="str">
        <f>IFERROR(INDEX(REPORT!$A$4:$BZ$100,MATCH($A14,REPORT!$A$4:$A$100,0),MATCH(X$1,REPORT!$A$4:$BZ$4,0)),"")</f>
        <v>-</v>
      </c>
      <c r="Y14" t="str">
        <f>IFERROR(INDEX(REPORT!$A$4:$BZ$100,MATCH($A14,REPORT!$A$4:$A$100,0),MATCH(Y$1,REPORT!$A$4:$BZ$4,0)),"")</f>
        <v>-</v>
      </c>
      <c r="Z14" t="str">
        <f>IFERROR(INDEX(REPORT!$A$4:$BZ$100,MATCH($A14,REPORT!$A$4:$A$100,0),MATCH(Z$1,REPORT!$A$4:$BZ$4,0)),"")</f>
        <v>-</v>
      </c>
      <c r="AA14" t="str">
        <f>IFERROR(INDEX(REPORT!$A$4:$BZ$100,MATCH($A14,REPORT!$A$4:$A$100,0),MATCH(AA$1,REPORT!$A$4:$BZ$4,0)),"")</f>
        <v>-</v>
      </c>
      <c r="AB14" t="str">
        <f>IFERROR(INDEX(REPORT!$A$4:$BZ$100,MATCH($A14,REPORT!$A$4:$A$100,0),MATCH(AB$1,REPORT!$A$4:$BZ$4,0)),"")</f>
        <v>-</v>
      </c>
      <c r="AC14" t="str">
        <f>IFERROR(INDEX(REPORT!$A$4:$BZ$100,MATCH($A14,REPORT!$A$4:$A$100,0),MATCH(AC$1,REPORT!$A$4:$BZ$4,0)),"")</f>
        <v>-</v>
      </c>
      <c r="AD14" t="str">
        <f>IFERROR(INDEX(REPORT!$A$4:$BZ$100,MATCH($A14,REPORT!$A$4:$A$100,0),MATCH(AD$1,REPORT!$A$4:$BZ$4,0)),"")</f>
        <v>-</v>
      </c>
      <c r="AE14" t="str">
        <f>IFERROR(INDEX(REPORT!$A$4:$BZ$100,MATCH($A14,REPORT!$A$4:$A$100,0),MATCH(AE$1,REPORT!$A$4:$BZ$4,0)),"")</f>
        <v>-</v>
      </c>
      <c r="AF14" t="str">
        <f>IFERROR(INDEX(REPORT!$A$4:$BZ$100,MATCH($A14,REPORT!$A$4:$A$100,0),MATCH(AF$1,REPORT!$A$4:$BZ$4,0)),"")</f>
        <v>-</v>
      </c>
      <c r="AG14" t="str">
        <f>IFERROR(INDEX(REPORT!$A$4:$BZ$100,MATCH($A14,REPORT!$A$4:$A$100,0),MATCH(AG$1,REPORT!$A$4:$BZ$4,0)),"")</f>
        <v>-</v>
      </c>
      <c r="AH14" t="str">
        <f>IFERROR(INDEX(REPORT!$A$4:$BZ$100,MATCH($A14,REPORT!$A$4:$A$100,0),MATCH(AH$1,REPORT!$A$4:$BZ$4,0)),"")</f>
        <v>-</v>
      </c>
      <c r="AI14" t="str">
        <f>IFERROR(INDEX(REPORT!$A$4:$BZ$100,MATCH($A14,REPORT!$A$4:$A$100,0),MATCH(AI$1,REPORT!$A$4:$BZ$4,0)),"")</f>
        <v>-</v>
      </c>
      <c r="AJ14" t="str">
        <f>IFERROR(INDEX(REPORT!$A$4:$BZ$100,MATCH($A14,REPORT!$A$4:$A$100,0),MATCH(AJ$1,REPORT!$A$4:$BZ$4,0)),"")</f>
        <v>-</v>
      </c>
      <c r="AK14" t="str">
        <f>IFERROR(INDEX(REPORT!$A$4:$BZ$100,MATCH($A14,REPORT!$A$4:$A$100,0),MATCH(AK$1,REPORT!$A$4:$BZ$4,0)),"")</f>
        <v>-</v>
      </c>
    </row>
    <row r="15" spans="1:37" x14ac:dyDescent="0.2">
      <c r="A15" t="str">
        <f>IF(LEN(REPORT!A18)&gt;2,REPORT!A18,"")</f>
        <v>CAR 14</v>
      </c>
      <c r="B15" t="str">
        <f>IFERROR(INDEX(REPORT!$A$2:$BZ$100,MATCH($A15,REPORT!$A$2:$A$100,0),MATCH(B$1,REPORT!$A$2:$BZ$2,0)),"")</f>
        <v>-</v>
      </c>
      <c r="C15" t="str">
        <f>IFERROR(INDEX(REPORT!$A$2:$BZ$100,MATCH($A15,REPORT!$A$2:$A$100,0),MATCH(C$1,REPORT!$A$2:$BZ$2,0)),"")</f>
        <v>-</v>
      </c>
      <c r="D15" t="str">
        <f>IFERROR(INDEX(REPORT!$A$4:$BZ$100,MATCH($A15,REPORT!$A$4:$A$100,0),MATCH(D$1,REPORT!$A$4:$BZ$4,0)),"")</f>
        <v>-</v>
      </c>
      <c r="E15" t="str">
        <f>IFERROR(INDEX(REPORT!$A$4:$BZ$100,MATCH($A15,REPORT!$A$4:$A$100,0),MATCH(E$1,REPORT!$A$4:$BZ$4,0)),"")</f>
        <v>-</v>
      </c>
      <c r="F15" t="str">
        <f>IFERROR(INDEX(REPORT!$A$4:$BZ$100,MATCH($A15,REPORT!$A$4:$A$100,0),MATCH(F$1,REPORT!$A$4:$BZ$4,0)),"")</f>
        <v>-</v>
      </c>
      <c r="G15" t="str">
        <f>IFERROR(INDEX(REPORT!$A$4:$BZ$100,MATCH($A15,REPORT!$A$4:$A$100,0),MATCH(G$1,REPORT!$A$4:$BZ$4,0)),"")</f>
        <v>-</v>
      </c>
      <c r="H15" t="str">
        <f>IFERROR(INDEX(REPORT!$A$4:$BZ$100,MATCH($A15,REPORT!$A$4:$A$100,0),MATCH(H$1,REPORT!$A$4:$BZ$4,0)),"")</f>
        <v>-</v>
      </c>
      <c r="I15" t="str">
        <f>IFERROR(INDEX(REPORT!$A$4:$BZ$100,MATCH($A15,REPORT!$A$4:$A$100,0),MATCH(I$1,REPORT!$A$4:$BZ$4,0)),"")</f>
        <v>-</v>
      </c>
      <c r="J15" t="str">
        <f>IFERROR(INDEX(REPORT!$A$4:$BZ$100,MATCH($A15,REPORT!$A$4:$A$100,0),MATCH(J$1,REPORT!$A$4:$BZ$4,0)),"")</f>
        <v>-</v>
      </c>
      <c r="K15" t="str">
        <f>IFERROR(INDEX(REPORT!$A$4:$BZ$100,MATCH($A15,REPORT!$A$4:$A$100,0),MATCH(K$1,REPORT!$A$4:$BZ$4,0)),"")</f>
        <v>-</v>
      </c>
      <c r="L15" t="str">
        <f>IFERROR(INDEX(REPORT!$A$4:$BZ$100,MATCH($A15,REPORT!$A$4:$A$100,0),MATCH(L$1,REPORT!$A$4:$BZ$4,0)),"")</f>
        <v>-</v>
      </c>
      <c r="M15" t="str">
        <f>IFERROR(INDEX(REPORT!$A$4:$BZ$100,MATCH($A15,REPORT!$A$4:$A$100,0),MATCH(M$1,REPORT!$A$4:$BZ$4,0)),"")</f>
        <v>-</v>
      </c>
      <c r="N15" t="str">
        <f>IFERROR(INDEX(REPORT!$A$4:$BZ$100,MATCH($A15,REPORT!$A$4:$A$100,0),MATCH(N$1,REPORT!$A$4:$BZ$4,0)),"")</f>
        <v>-</v>
      </c>
      <c r="O15" t="str">
        <f>IFERROR(INDEX(REPORT!$A$4:$BZ$100,MATCH($A15,REPORT!$A$4:$A$100,0),MATCH(O$1,REPORT!$A$4:$BZ$4,0)),"")</f>
        <v>-</v>
      </c>
      <c r="P15" t="str">
        <f>IFERROR(INDEX(REPORT!$A$4:$BZ$100,MATCH($A15,REPORT!$A$4:$A$100,0),MATCH(P$1,REPORT!$A$4:$BZ$4,0)),"")</f>
        <v>-</v>
      </c>
      <c r="Q15" t="str">
        <f>IFERROR(INDEX(REPORT!$A$4:$BZ$100,MATCH($A15,REPORT!$A$4:$A$100,0),MATCH(Q$1,REPORT!$A$4:$BZ$4,0)),"")</f>
        <v>-</v>
      </c>
      <c r="R15" t="str">
        <f>IFERROR(INDEX(REPORT!$A$4:$BZ$100,MATCH($A15,REPORT!$A$4:$A$100,0),MATCH(R$1,REPORT!$A$4:$BZ$4,0)),"")</f>
        <v>-</v>
      </c>
      <c r="S15" t="str">
        <f>IFERROR(INDEX(REPORT!$A$4:$BZ$100,MATCH($A15,REPORT!$A$4:$A$100,0),MATCH(S$1,REPORT!$A$4:$BZ$4,0)),"")</f>
        <v>-</v>
      </c>
      <c r="T15" t="str">
        <f>IFERROR(INDEX(REPORT!$A$4:$BZ$100,MATCH($A15,REPORT!$A$4:$A$100,0),MATCH(T$1,REPORT!$A$4:$BZ$4,0)),"")</f>
        <v>-</v>
      </c>
      <c r="U15" t="str">
        <f>IFERROR(INDEX(REPORT!$A$4:$BZ$100,MATCH($A15,REPORT!$A$4:$A$100,0),MATCH(U$1,REPORT!$A$4:$BZ$4,0)),"")</f>
        <v>-</v>
      </c>
      <c r="V15" t="str">
        <f>IFERROR(INDEX(REPORT!$A$4:$BZ$100,MATCH($A15,REPORT!$A$4:$A$100,0),MATCH(V$1,REPORT!$A$4:$BZ$4,0)),"")</f>
        <v>-</v>
      </c>
      <c r="W15" t="str">
        <f>IFERROR(INDEX(REPORT!$A$4:$BZ$100,MATCH($A15,REPORT!$A$4:$A$100,0),MATCH(W$1,REPORT!$A$4:$BZ$4,0)),"")</f>
        <v>-</v>
      </c>
      <c r="X15" t="str">
        <f>IFERROR(INDEX(REPORT!$A$4:$BZ$100,MATCH($A15,REPORT!$A$4:$A$100,0),MATCH(X$1,REPORT!$A$4:$BZ$4,0)),"")</f>
        <v>-</v>
      </c>
      <c r="Y15" t="str">
        <f>IFERROR(INDEX(REPORT!$A$4:$BZ$100,MATCH($A15,REPORT!$A$4:$A$100,0),MATCH(Y$1,REPORT!$A$4:$BZ$4,0)),"")</f>
        <v>-</v>
      </c>
      <c r="Z15" t="str">
        <f>IFERROR(INDEX(REPORT!$A$4:$BZ$100,MATCH($A15,REPORT!$A$4:$A$100,0),MATCH(Z$1,REPORT!$A$4:$BZ$4,0)),"")</f>
        <v>-</v>
      </c>
      <c r="AA15" t="str">
        <f>IFERROR(INDEX(REPORT!$A$4:$BZ$100,MATCH($A15,REPORT!$A$4:$A$100,0),MATCH(AA$1,REPORT!$A$4:$BZ$4,0)),"")</f>
        <v>-</v>
      </c>
      <c r="AB15" t="str">
        <f>IFERROR(INDEX(REPORT!$A$4:$BZ$100,MATCH($A15,REPORT!$A$4:$A$100,0),MATCH(AB$1,REPORT!$A$4:$BZ$4,0)),"")</f>
        <v>-</v>
      </c>
      <c r="AC15" t="str">
        <f>IFERROR(INDEX(REPORT!$A$4:$BZ$100,MATCH($A15,REPORT!$A$4:$A$100,0),MATCH(AC$1,REPORT!$A$4:$BZ$4,0)),"")</f>
        <v>-</v>
      </c>
      <c r="AD15" t="str">
        <f>IFERROR(INDEX(REPORT!$A$4:$BZ$100,MATCH($A15,REPORT!$A$4:$A$100,0),MATCH(AD$1,REPORT!$A$4:$BZ$4,0)),"")</f>
        <v>-</v>
      </c>
      <c r="AE15" t="str">
        <f>IFERROR(INDEX(REPORT!$A$4:$BZ$100,MATCH($A15,REPORT!$A$4:$A$100,0),MATCH(AE$1,REPORT!$A$4:$BZ$4,0)),"")</f>
        <v>-</v>
      </c>
      <c r="AF15" t="str">
        <f>IFERROR(INDEX(REPORT!$A$4:$BZ$100,MATCH($A15,REPORT!$A$4:$A$100,0),MATCH(AF$1,REPORT!$A$4:$BZ$4,0)),"")</f>
        <v>-</v>
      </c>
      <c r="AG15" t="str">
        <f>IFERROR(INDEX(REPORT!$A$4:$BZ$100,MATCH($A15,REPORT!$A$4:$A$100,0),MATCH(AG$1,REPORT!$A$4:$BZ$4,0)),"")</f>
        <v>-</v>
      </c>
      <c r="AH15" t="str">
        <f>IFERROR(INDEX(REPORT!$A$4:$BZ$100,MATCH($A15,REPORT!$A$4:$A$100,0),MATCH(AH$1,REPORT!$A$4:$BZ$4,0)),"")</f>
        <v>-</v>
      </c>
      <c r="AI15" t="str">
        <f>IFERROR(INDEX(REPORT!$A$4:$BZ$100,MATCH($A15,REPORT!$A$4:$A$100,0),MATCH(AI$1,REPORT!$A$4:$BZ$4,0)),"")</f>
        <v>-</v>
      </c>
      <c r="AJ15" t="str">
        <f>IFERROR(INDEX(REPORT!$A$4:$BZ$100,MATCH($A15,REPORT!$A$4:$A$100,0),MATCH(AJ$1,REPORT!$A$4:$BZ$4,0)),"")</f>
        <v>-</v>
      </c>
      <c r="AK15" t="str">
        <f>IFERROR(INDEX(REPORT!$A$4:$BZ$100,MATCH($A15,REPORT!$A$4:$A$100,0),MATCH(AK$1,REPORT!$A$4:$BZ$4,0)),"")</f>
        <v>-</v>
      </c>
    </row>
    <row r="16" spans="1:37" x14ac:dyDescent="0.2">
      <c r="A16" t="str">
        <f>IF(LEN(REPORT!A19)&gt;2,REPORT!A19,"")</f>
        <v>CAR 15</v>
      </c>
      <c r="B16" t="str">
        <f>IFERROR(INDEX(REPORT!$A$2:$BZ$100,MATCH($A16,REPORT!$A$2:$A$100,0),MATCH(B$1,REPORT!$A$2:$BZ$2,0)),"")</f>
        <v>-</v>
      </c>
      <c r="C16" t="str">
        <f>IFERROR(INDEX(REPORT!$A$2:$BZ$100,MATCH($A16,REPORT!$A$2:$A$100,0),MATCH(C$1,REPORT!$A$2:$BZ$2,0)),"")</f>
        <v>-</v>
      </c>
      <c r="D16" t="str">
        <f>IFERROR(INDEX(REPORT!$A$4:$BZ$100,MATCH($A16,REPORT!$A$4:$A$100,0),MATCH(D$1,REPORT!$A$4:$BZ$4,0)),"")</f>
        <v>-</v>
      </c>
      <c r="E16" t="str">
        <f>IFERROR(INDEX(REPORT!$A$4:$BZ$100,MATCH($A16,REPORT!$A$4:$A$100,0),MATCH(E$1,REPORT!$A$4:$BZ$4,0)),"")</f>
        <v>-</v>
      </c>
      <c r="F16" t="str">
        <f>IFERROR(INDEX(REPORT!$A$4:$BZ$100,MATCH($A16,REPORT!$A$4:$A$100,0),MATCH(F$1,REPORT!$A$4:$BZ$4,0)),"")</f>
        <v>-</v>
      </c>
      <c r="G16" t="str">
        <f>IFERROR(INDEX(REPORT!$A$4:$BZ$100,MATCH($A16,REPORT!$A$4:$A$100,0),MATCH(G$1,REPORT!$A$4:$BZ$4,0)),"")</f>
        <v>-</v>
      </c>
      <c r="H16" t="str">
        <f>IFERROR(INDEX(REPORT!$A$4:$BZ$100,MATCH($A16,REPORT!$A$4:$A$100,0),MATCH(H$1,REPORT!$A$4:$BZ$4,0)),"")</f>
        <v>-</v>
      </c>
      <c r="I16" t="str">
        <f>IFERROR(INDEX(REPORT!$A$4:$BZ$100,MATCH($A16,REPORT!$A$4:$A$100,0),MATCH(I$1,REPORT!$A$4:$BZ$4,0)),"")</f>
        <v>-</v>
      </c>
      <c r="J16" t="str">
        <f>IFERROR(INDEX(REPORT!$A$4:$BZ$100,MATCH($A16,REPORT!$A$4:$A$100,0),MATCH(J$1,REPORT!$A$4:$BZ$4,0)),"")</f>
        <v>-</v>
      </c>
      <c r="K16" t="str">
        <f>IFERROR(INDEX(REPORT!$A$4:$BZ$100,MATCH($A16,REPORT!$A$4:$A$100,0),MATCH(K$1,REPORT!$A$4:$BZ$4,0)),"")</f>
        <v>-</v>
      </c>
      <c r="L16" t="str">
        <f>IFERROR(INDEX(REPORT!$A$4:$BZ$100,MATCH($A16,REPORT!$A$4:$A$100,0),MATCH(L$1,REPORT!$A$4:$BZ$4,0)),"")</f>
        <v>-</v>
      </c>
      <c r="M16" t="str">
        <f>IFERROR(INDEX(REPORT!$A$4:$BZ$100,MATCH($A16,REPORT!$A$4:$A$100,0),MATCH(M$1,REPORT!$A$4:$BZ$4,0)),"")</f>
        <v>-</v>
      </c>
      <c r="N16" t="str">
        <f>IFERROR(INDEX(REPORT!$A$4:$BZ$100,MATCH($A16,REPORT!$A$4:$A$100,0),MATCH(N$1,REPORT!$A$4:$BZ$4,0)),"")</f>
        <v>-</v>
      </c>
      <c r="O16" t="str">
        <f>IFERROR(INDEX(REPORT!$A$4:$BZ$100,MATCH($A16,REPORT!$A$4:$A$100,0),MATCH(O$1,REPORT!$A$4:$BZ$4,0)),"")</f>
        <v>-</v>
      </c>
      <c r="P16" t="str">
        <f>IFERROR(INDEX(REPORT!$A$4:$BZ$100,MATCH($A16,REPORT!$A$4:$A$100,0),MATCH(P$1,REPORT!$A$4:$BZ$4,0)),"")</f>
        <v>-</v>
      </c>
      <c r="Q16" t="str">
        <f>IFERROR(INDEX(REPORT!$A$4:$BZ$100,MATCH($A16,REPORT!$A$4:$A$100,0),MATCH(Q$1,REPORT!$A$4:$BZ$4,0)),"")</f>
        <v>-</v>
      </c>
      <c r="R16" t="str">
        <f>IFERROR(INDEX(REPORT!$A$4:$BZ$100,MATCH($A16,REPORT!$A$4:$A$100,0),MATCH(R$1,REPORT!$A$4:$BZ$4,0)),"")</f>
        <v>-</v>
      </c>
      <c r="S16" t="str">
        <f>IFERROR(INDEX(REPORT!$A$4:$BZ$100,MATCH($A16,REPORT!$A$4:$A$100,0),MATCH(S$1,REPORT!$A$4:$BZ$4,0)),"")</f>
        <v>-</v>
      </c>
      <c r="T16" t="str">
        <f>IFERROR(INDEX(REPORT!$A$4:$BZ$100,MATCH($A16,REPORT!$A$4:$A$100,0),MATCH(T$1,REPORT!$A$4:$BZ$4,0)),"")</f>
        <v>-</v>
      </c>
      <c r="U16" t="str">
        <f>IFERROR(INDEX(REPORT!$A$4:$BZ$100,MATCH($A16,REPORT!$A$4:$A$100,0),MATCH(U$1,REPORT!$A$4:$BZ$4,0)),"")</f>
        <v>-</v>
      </c>
      <c r="V16" t="str">
        <f>IFERROR(INDEX(REPORT!$A$4:$BZ$100,MATCH($A16,REPORT!$A$4:$A$100,0),MATCH(V$1,REPORT!$A$4:$BZ$4,0)),"")</f>
        <v>-</v>
      </c>
      <c r="W16" t="str">
        <f>IFERROR(INDEX(REPORT!$A$4:$BZ$100,MATCH($A16,REPORT!$A$4:$A$100,0),MATCH(W$1,REPORT!$A$4:$BZ$4,0)),"")</f>
        <v>-</v>
      </c>
      <c r="X16" t="str">
        <f>IFERROR(INDEX(REPORT!$A$4:$BZ$100,MATCH($A16,REPORT!$A$4:$A$100,0),MATCH(X$1,REPORT!$A$4:$BZ$4,0)),"")</f>
        <v>-</v>
      </c>
      <c r="Y16" t="str">
        <f>IFERROR(INDEX(REPORT!$A$4:$BZ$100,MATCH($A16,REPORT!$A$4:$A$100,0),MATCH(Y$1,REPORT!$A$4:$BZ$4,0)),"")</f>
        <v>-</v>
      </c>
      <c r="Z16" t="str">
        <f>IFERROR(INDEX(REPORT!$A$4:$BZ$100,MATCH($A16,REPORT!$A$4:$A$100,0),MATCH(Z$1,REPORT!$A$4:$BZ$4,0)),"")</f>
        <v>-</v>
      </c>
      <c r="AA16" t="str">
        <f>IFERROR(INDEX(REPORT!$A$4:$BZ$100,MATCH($A16,REPORT!$A$4:$A$100,0),MATCH(AA$1,REPORT!$A$4:$BZ$4,0)),"")</f>
        <v>-</v>
      </c>
      <c r="AB16" t="str">
        <f>IFERROR(INDEX(REPORT!$A$4:$BZ$100,MATCH($A16,REPORT!$A$4:$A$100,0),MATCH(AB$1,REPORT!$A$4:$BZ$4,0)),"")</f>
        <v>-</v>
      </c>
      <c r="AC16" t="str">
        <f>IFERROR(INDEX(REPORT!$A$4:$BZ$100,MATCH($A16,REPORT!$A$4:$A$100,0),MATCH(AC$1,REPORT!$A$4:$BZ$4,0)),"")</f>
        <v>-</v>
      </c>
      <c r="AD16" t="str">
        <f>IFERROR(INDEX(REPORT!$A$4:$BZ$100,MATCH($A16,REPORT!$A$4:$A$100,0),MATCH(AD$1,REPORT!$A$4:$BZ$4,0)),"")</f>
        <v>-</v>
      </c>
      <c r="AE16" t="str">
        <f>IFERROR(INDEX(REPORT!$A$4:$BZ$100,MATCH($A16,REPORT!$A$4:$A$100,0),MATCH(AE$1,REPORT!$A$4:$BZ$4,0)),"")</f>
        <v>-</v>
      </c>
      <c r="AF16" t="str">
        <f>IFERROR(INDEX(REPORT!$A$4:$BZ$100,MATCH($A16,REPORT!$A$4:$A$100,0),MATCH(AF$1,REPORT!$A$4:$BZ$4,0)),"")</f>
        <v>-</v>
      </c>
      <c r="AG16" t="str">
        <f>IFERROR(INDEX(REPORT!$A$4:$BZ$100,MATCH($A16,REPORT!$A$4:$A$100,0),MATCH(AG$1,REPORT!$A$4:$BZ$4,0)),"")</f>
        <v>-</v>
      </c>
      <c r="AH16" t="str">
        <f>IFERROR(INDEX(REPORT!$A$4:$BZ$100,MATCH($A16,REPORT!$A$4:$A$100,0),MATCH(AH$1,REPORT!$A$4:$BZ$4,0)),"")</f>
        <v>-</v>
      </c>
      <c r="AI16" t="str">
        <f>IFERROR(INDEX(REPORT!$A$4:$BZ$100,MATCH($A16,REPORT!$A$4:$A$100,0),MATCH(AI$1,REPORT!$A$4:$BZ$4,0)),"")</f>
        <v>-</v>
      </c>
      <c r="AJ16" t="str">
        <f>IFERROR(INDEX(REPORT!$A$4:$BZ$100,MATCH($A16,REPORT!$A$4:$A$100,0),MATCH(AJ$1,REPORT!$A$4:$BZ$4,0)),"")</f>
        <v>-</v>
      </c>
      <c r="AK16" t="str">
        <f>IFERROR(INDEX(REPORT!$A$4:$BZ$100,MATCH($A16,REPORT!$A$4:$A$100,0),MATCH(AK$1,REPORT!$A$4:$BZ$4,0)),"")</f>
        <v>-</v>
      </c>
    </row>
    <row r="17" spans="1:37" x14ac:dyDescent="0.2">
      <c r="A17" t="str">
        <f>IF(LEN(REPORT!A20)&gt;2,REPORT!A20,"")</f>
        <v>CAR 16</v>
      </c>
      <c r="B17" t="str">
        <f>IFERROR(INDEX(REPORT!$A$2:$BZ$100,MATCH($A17,REPORT!$A$2:$A$100,0),MATCH(B$1,REPORT!$A$2:$BZ$2,0)),"")</f>
        <v>-</v>
      </c>
      <c r="C17" t="str">
        <f>IFERROR(INDEX(REPORT!$A$2:$BZ$100,MATCH($A17,REPORT!$A$2:$A$100,0),MATCH(C$1,REPORT!$A$2:$BZ$2,0)),"")</f>
        <v>-</v>
      </c>
      <c r="D17" t="str">
        <f>IFERROR(INDEX(REPORT!$A$4:$BZ$100,MATCH($A17,REPORT!$A$4:$A$100,0),MATCH(D$1,REPORT!$A$4:$BZ$4,0)),"")</f>
        <v>-</v>
      </c>
      <c r="E17" t="str">
        <f>IFERROR(INDEX(REPORT!$A$4:$BZ$100,MATCH($A17,REPORT!$A$4:$A$100,0),MATCH(E$1,REPORT!$A$4:$BZ$4,0)),"")</f>
        <v>-</v>
      </c>
      <c r="F17" t="str">
        <f>IFERROR(INDEX(REPORT!$A$4:$BZ$100,MATCH($A17,REPORT!$A$4:$A$100,0),MATCH(F$1,REPORT!$A$4:$BZ$4,0)),"")</f>
        <v>-</v>
      </c>
      <c r="G17" t="str">
        <f>IFERROR(INDEX(REPORT!$A$4:$BZ$100,MATCH($A17,REPORT!$A$4:$A$100,0),MATCH(G$1,REPORT!$A$4:$BZ$4,0)),"")</f>
        <v>-</v>
      </c>
      <c r="H17" t="str">
        <f>IFERROR(INDEX(REPORT!$A$4:$BZ$100,MATCH($A17,REPORT!$A$4:$A$100,0),MATCH(H$1,REPORT!$A$4:$BZ$4,0)),"")</f>
        <v>-</v>
      </c>
      <c r="I17" t="str">
        <f>IFERROR(INDEX(REPORT!$A$4:$BZ$100,MATCH($A17,REPORT!$A$4:$A$100,0),MATCH(I$1,REPORT!$A$4:$BZ$4,0)),"")</f>
        <v>-</v>
      </c>
      <c r="J17" t="str">
        <f>IFERROR(INDEX(REPORT!$A$4:$BZ$100,MATCH($A17,REPORT!$A$4:$A$100,0),MATCH(J$1,REPORT!$A$4:$BZ$4,0)),"")</f>
        <v>-</v>
      </c>
      <c r="K17" t="str">
        <f>IFERROR(INDEX(REPORT!$A$4:$BZ$100,MATCH($A17,REPORT!$A$4:$A$100,0),MATCH(K$1,REPORT!$A$4:$BZ$4,0)),"")</f>
        <v>-</v>
      </c>
      <c r="L17" t="str">
        <f>IFERROR(INDEX(REPORT!$A$4:$BZ$100,MATCH($A17,REPORT!$A$4:$A$100,0),MATCH(L$1,REPORT!$A$4:$BZ$4,0)),"")</f>
        <v>-</v>
      </c>
      <c r="M17" t="str">
        <f>IFERROR(INDEX(REPORT!$A$4:$BZ$100,MATCH($A17,REPORT!$A$4:$A$100,0),MATCH(M$1,REPORT!$A$4:$BZ$4,0)),"")</f>
        <v>-</v>
      </c>
      <c r="N17" t="str">
        <f>IFERROR(INDEX(REPORT!$A$4:$BZ$100,MATCH($A17,REPORT!$A$4:$A$100,0),MATCH(N$1,REPORT!$A$4:$BZ$4,0)),"")</f>
        <v>-</v>
      </c>
      <c r="O17" t="str">
        <f>IFERROR(INDEX(REPORT!$A$4:$BZ$100,MATCH($A17,REPORT!$A$4:$A$100,0),MATCH(O$1,REPORT!$A$4:$BZ$4,0)),"")</f>
        <v>-</v>
      </c>
      <c r="P17" t="str">
        <f>IFERROR(INDEX(REPORT!$A$4:$BZ$100,MATCH($A17,REPORT!$A$4:$A$100,0),MATCH(P$1,REPORT!$A$4:$BZ$4,0)),"")</f>
        <v>-</v>
      </c>
      <c r="Q17" t="str">
        <f>IFERROR(INDEX(REPORT!$A$4:$BZ$100,MATCH($A17,REPORT!$A$4:$A$100,0),MATCH(Q$1,REPORT!$A$4:$BZ$4,0)),"")</f>
        <v>-</v>
      </c>
      <c r="R17" t="str">
        <f>IFERROR(INDEX(REPORT!$A$4:$BZ$100,MATCH($A17,REPORT!$A$4:$A$100,0),MATCH(R$1,REPORT!$A$4:$BZ$4,0)),"")</f>
        <v>-</v>
      </c>
      <c r="S17" t="str">
        <f>IFERROR(INDEX(REPORT!$A$4:$BZ$100,MATCH($A17,REPORT!$A$4:$A$100,0),MATCH(S$1,REPORT!$A$4:$BZ$4,0)),"")</f>
        <v>-</v>
      </c>
      <c r="T17" t="str">
        <f>IFERROR(INDEX(REPORT!$A$4:$BZ$100,MATCH($A17,REPORT!$A$4:$A$100,0),MATCH(T$1,REPORT!$A$4:$BZ$4,0)),"")</f>
        <v>-</v>
      </c>
      <c r="U17" t="str">
        <f>IFERROR(INDEX(REPORT!$A$4:$BZ$100,MATCH($A17,REPORT!$A$4:$A$100,0),MATCH(U$1,REPORT!$A$4:$BZ$4,0)),"")</f>
        <v>-</v>
      </c>
      <c r="V17" t="str">
        <f>IFERROR(INDEX(REPORT!$A$4:$BZ$100,MATCH($A17,REPORT!$A$4:$A$100,0),MATCH(V$1,REPORT!$A$4:$BZ$4,0)),"")</f>
        <v>-</v>
      </c>
      <c r="W17" t="str">
        <f>IFERROR(INDEX(REPORT!$A$4:$BZ$100,MATCH($A17,REPORT!$A$4:$A$100,0),MATCH(W$1,REPORT!$A$4:$BZ$4,0)),"")</f>
        <v>-</v>
      </c>
      <c r="X17" t="str">
        <f>IFERROR(INDEX(REPORT!$A$4:$BZ$100,MATCH($A17,REPORT!$A$4:$A$100,0),MATCH(X$1,REPORT!$A$4:$BZ$4,0)),"")</f>
        <v>-</v>
      </c>
      <c r="Y17" t="str">
        <f>IFERROR(INDEX(REPORT!$A$4:$BZ$100,MATCH($A17,REPORT!$A$4:$A$100,0),MATCH(Y$1,REPORT!$A$4:$BZ$4,0)),"")</f>
        <v>-</v>
      </c>
      <c r="Z17" t="str">
        <f>IFERROR(INDEX(REPORT!$A$4:$BZ$100,MATCH($A17,REPORT!$A$4:$A$100,0),MATCH(Z$1,REPORT!$A$4:$BZ$4,0)),"")</f>
        <v>-</v>
      </c>
      <c r="AA17" t="str">
        <f>IFERROR(INDEX(REPORT!$A$4:$BZ$100,MATCH($A17,REPORT!$A$4:$A$100,0),MATCH(AA$1,REPORT!$A$4:$BZ$4,0)),"")</f>
        <v>-</v>
      </c>
      <c r="AB17" t="str">
        <f>IFERROR(INDEX(REPORT!$A$4:$BZ$100,MATCH($A17,REPORT!$A$4:$A$100,0),MATCH(AB$1,REPORT!$A$4:$BZ$4,0)),"")</f>
        <v>-</v>
      </c>
      <c r="AC17" t="str">
        <f>IFERROR(INDEX(REPORT!$A$4:$BZ$100,MATCH($A17,REPORT!$A$4:$A$100,0),MATCH(AC$1,REPORT!$A$4:$BZ$4,0)),"")</f>
        <v>-</v>
      </c>
      <c r="AD17" t="str">
        <f>IFERROR(INDEX(REPORT!$A$4:$BZ$100,MATCH($A17,REPORT!$A$4:$A$100,0),MATCH(AD$1,REPORT!$A$4:$BZ$4,0)),"")</f>
        <v>-</v>
      </c>
      <c r="AE17" t="str">
        <f>IFERROR(INDEX(REPORT!$A$4:$BZ$100,MATCH($A17,REPORT!$A$4:$A$100,0),MATCH(AE$1,REPORT!$A$4:$BZ$4,0)),"")</f>
        <v>-</v>
      </c>
      <c r="AF17" t="str">
        <f>IFERROR(INDEX(REPORT!$A$4:$BZ$100,MATCH($A17,REPORT!$A$4:$A$100,0),MATCH(AF$1,REPORT!$A$4:$BZ$4,0)),"")</f>
        <v>-</v>
      </c>
      <c r="AG17" t="str">
        <f>IFERROR(INDEX(REPORT!$A$4:$BZ$100,MATCH($A17,REPORT!$A$4:$A$100,0),MATCH(AG$1,REPORT!$A$4:$BZ$4,0)),"")</f>
        <v>-</v>
      </c>
      <c r="AH17" t="str">
        <f>IFERROR(INDEX(REPORT!$A$4:$BZ$100,MATCH($A17,REPORT!$A$4:$A$100,0),MATCH(AH$1,REPORT!$A$4:$BZ$4,0)),"")</f>
        <v>-</v>
      </c>
      <c r="AI17" t="str">
        <f>IFERROR(INDEX(REPORT!$A$4:$BZ$100,MATCH($A17,REPORT!$A$4:$A$100,0),MATCH(AI$1,REPORT!$A$4:$BZ$4,0)),"")</f>
        <v>-</v>
      </c>
      <c r="AJ17" t="str">
        <f>IFERROR(INDEX(REPORT!$A$4:$BZ$100,MATCH($A17,REPORT!$A$4:$A$100,0),MATCH(AJ$1,REPORT!$A$4:$BZ$4,0)),"")</f>
        <v>-</v>
      </c>
      <c r="AK17" t="str">
        <f>IFERROR(INDEX(REPORT!$A$4:$BZ$100,MATCH($A17,REPORT!$A$4:$A$100,0),MATCH(AK$1,REPORT!$A$4:$BZ$4,0)),"")</f>
        <v>-</v>
      </c>
    </row>
    <row r="18" spans="1:37" x14ac:dyDescent="0.2">
      <c r="A18" t="str">
        <f>IF(LEN(REPORT!A21)&gt;2,REPORT!A21,"")</f>
        <v>CAR 17</v>
      </c>
      <c r="B18" t="str">
        <f>IFERROR(INDEX(REPORT!$A$2:$BZ$100,MATCH($A18,REPORT!$A$2:$A$100,0),MATCH(B$1,REPORT!$A$2:$BZ$2,0)),"")</f>
        <v>-</v>
      </c>
      <c r="C18" t="str">
        <f>IFERROR(INDEX(REPORT!$A$2:$BZ$100,MATCH($A18,REPORT!$A$2:$A$100,0),MATCH(C$1,REPORT!$A$2:$BZ$2,0)),"")</f>
        <v>-</v>
      </c>
      <c r="D18" t="str">
        <f>IFERROR(INDEX(REPORT!$A$4:$BZ$100,MATCH($A18,REPORT!$A$4:$A$100,0),MATCH(D$1,REPORT!$A$4:$BZ$4,0)),"")</f>
        <v>-</v>
      </c>
      <c r="E18" t="str">
        <f>IFERROR(INDEX(REPORT!$A$4:$BZ$100,MATCH($A18,REPORT!$A$4:$A$100,0),MATCH(E$1,REPORT!$A$4:$BZ$4,0)),"")</f>
        <v>-</v>
      </c>
      <c r="F18" t="str">
        <f>IFERROR(INDEX(REPORT!$A$4:$BZ$100,MATCH($A18,REPORT!$A$4:$A$100,0),MATCH(F$1,REPORT!$A$4:$BZ$4,0)),"")</f>
        <v>-</v>
      </c>
      <c r="G18" t="str">
        <f>IFERROR(INDEX(REPORT!$A$4:$BZ$100,MATCH($A18,REPORT!$A$4:$A$100,0),MATCH(G$1,REPORT!$A$4:$BZ$4,0)),"")</f>
        <v>-</v>
      </c>
      <c r="H18" t="str">
        <f>IFERROR(INDEX(REPORT!$A$4:$BZ$100,MATCH($A18,REPORT!$A$4:$A$100,0),MATCH(H$1,REPORT!$A$4:$BZ$4,0)),"")</f>
        <v>-</v>
      </c>
      <c r="I18" t="str">
        <f>IFERROR(INDEX(REPORT!$A$4:$BZ$100,MATCH($A18,REPORT!$A$4:$A$100,0),MATCH(I$1,REPORT!$A$4:$BZ$4,0)),"")</f>
        <v>-</v>
      </c>
      <c r="J18" t="str">
        <f>IFERROR(INDEX(REPORT!$A$4:$BZ$100,MATCH($A18,REPORT!$A$4:$A$100,0),MATCH(J$1,REPORT!$A$4:$BZ$4,0)),"")</f>
        <v>-</v>
      </c>
      <c r="K18" t="str">
        <f>IFERROR(INDEX(REPORT!$A$4:$BZ$100,MATCH($A18,REPORT!$A$4:$A$100,0),MATCH(K$1,REPORT!$A$4:$BZ$4,0)),"")</f>
        <v>-</v>
      </c>
      <c r="L18" t="str">
        <f>IFERROR(INDEX(REPORT!$A$4:$BZ$100,MATCH($A18,REPORT!$A$4:$A$100,0),MATCH(L$1,REPORT!$A$4:$BZ$4,0)),"")</f>
        <v>-</v>
      </c>
      <c r="M18" t="str">
        <f>IFERROR(INDEX(REPORT!$A$4:$BZ$100,MATCH($A18,REPORT!$A$4:$A$100,0),MATCH(M$1,REPORT!$A$4:$BZ$4,0)),"")</f>
        <v>-</v>
      </c>
      <c r="N18" t="str">
        <f>IFERROR(INDEX(REPORT!$A$4:$BZ$100,MATCH($A18,REPORT!$A$4:$A$100,0),MATCH(N$1,REPORT!$A$4:$BZ$4,0)),"")</f>
        <v>-</v>
      </c>
      <c r="O18" t="str">
        <f>IFERROR(INDEX(REPORT!$A$4:$BZ$100,MATCH($A18,REPORT!$A$4:$A$100,0),MATCH(O$1,REPORT!$A$4:$BZ$4,0)),"")</f>
        <v>-</v>
      </c>
      <c r="P18" t="str">
        <f>IFERROR(INDEX(REPORT!$A$4:$BZ$100,MATCH($A18,REPORT!$A$4:$A$100,0),MATCH(P$1,REPORT!$A$4:$BZ$4,0)),"")</f>
        <v>-</v>
      </c>
      <c r="Q18" t="str">
        <f>IFERROR(INDEX(REPORT!$A$4:$BZ$100,MATCH($A18,REPORT!$A$4:$A$100,0),MATCH(Q$1,REPORT!$A$4:$BZ$4,0)),"")</f>
        <v>-</v>
      </c>
      <c r="R18" t="str">
        <f>IFERROR(INDEX(REPORT!$A$4:$BZ$100,MATCH($A18,REPORT!$A$4:$A$100,0),MATCH(R$1,REPORT!$A$4:$BZ$4,0)),"")</f>
        <v>-</v>
      </c>
      <c r="S18" t="str">
        <f>IFERROR(INDEX(REPORT!$A$4:$BZ$100,MATCH($A18,REPORT!$A$4:$A$100,0),MATCH(S$1,REPORT!$A$4:$BZ$4,0)),"")</f>
        <v>-</v>
      </c>
      <c r="T18" t="str">
        <f>IFERROR(INDEX(REPORT!$A$4:$BZ$100,MATCH($A18,REPORT!$A$4:$A$100,0),MATCH(T$1,REPORT!$A$4:$BZ$4,0)),"")</f>
        <v>-</v>
      </c>
      <c r="U18" t="str">
        <f>IFERROR(INDEX(REPORT!$A$4:$BZ$100,MATCH($A18,REPORT!$A$4:$A$100,0),MATCH(U$1,REPORT!$A$4:$BZ$4,0)),"")</f>
        <v>-</v>
      </c>
      <c r="V18" t="str">
        <f>IFERROR(INDEX(REPORT!$A$4:$BZ$100,MATCH($A18,REPORT!$A$4:$A$100,0),MATCH(V$1,REPORT!$A$4:$BZ$4,0)),"")</f>
        <v>-</v>
      </c>
      <c r="W18" t="str">
        <f>IFERROR(INDEX(REPORT!$A$4:$BZ$100,MATCH($A18,REPORT!$A$4:$A$100,0),MATCH(W$1,REPORT!$A$4:$BZ$4,0)),"")</f>
        <v>-</v>
      </c>
      <c r="X18" t="str">
        <f>IFERROR(INDEX(REPORT!$A$4:$BZ$100,MATCH($A18,REPORT!$A$4:$A$100,0),MATCH(X$1,REPORT!$A$4:$BZ$4,0)),"")</f>
        <v>-</v>
      </c>
      <c r="Y18" t="str">
        <f>IFERROR(INDEX(REPORT!$A$4:$BZ$100,MATCH($A18,REPORT!$A$4:$A$100,0),MATCH(Y$1,REPORT!$A$4:$BZ$4,0)),"")</f>
        <v>-</v>
      </c>
      <c r="Z18" t="str">
        <f>IFERROR(INDEX(REPORT!$A$4:$BZ$100,MATCH($A18,REPORT!$A$4:$A$100,0),MATCH(Z$1,REPORT!$A$4:$BZ$4,0)),"")</f>
        <v>-</v>
      </c>
      <c r="AA18" t="str">
        <f>IFERROR(INDEX(REPORT!$A$4:$BZ$100,MATCH($A18,REPORT!$A$4:$A$100,0),MATCH(AA$1,REPORT!$A$4:$BZ$4,0)),"")</f>
        <v>-</v>
      </c>
      <c r="AB18" t="str">
        <f>IFERROR(INDEX(REPORT!$A$4:$BZ$100,MATCH($A18,REPORT!$A$4:$A$100,0),MATCH(AB$1,REPORT!$A$4:$BZ$4,0)),"")</f>
        <v>-</v>
      </c>
      <c r="AC18" t="str">
        <f>IFERROR(INDEX(REPORT!$A$4:$BZ$100,MATCH($A18,REPORT!$A$4:$A$100,0),MATCH(AC$1,REPORT!$A$4:$BZ$4,0)),"")</f>
        <v>-</v>
      </c>
      <c r="AD18" t="str">
        <f>IFERROR(INDEX(REPORT!$A$4:$BZ$100,MATCH($A18,REPORT!$A$4:$A$100,0),MATCH(AD$1,REPORT!$A$4:$BZ$4,0)),"")</f>
        <v>-</v>
      </c>
      <c r="AE18" t="str">
        <f>IFERROR(INDEX(REPORT!$A$4:$BZ$100,MATCH($A18,REPORT!$A$4:$A$100,0),MATCH(AE$1,REPORT!$A$4:$BZ$4,0)),"")</f>
        <v>-</v>
      </c>
      <c r="AF18" t="str">
        <f>IFERROR(INDEX(REPORT!$A$4:$BZ$100,MATCH($A18,REPORT!$A$4:$A$100,0),MATCH(AF$1,REPORT!$A$4:$BZ$4,0)),"")</f>
        <v>-</v>
      </c>
      <c r="AG18" t="str">
        <f>IFERROR(INDEX(REPORT!$A$4:$BZ$100,MATCH($A18,REPORT!$A$4:$A$100,0),MATCH(AG$1,REPORT!$A$4:$BZ$4,0)),"")</f>
        <v>-</v>
      </c>
      <c r="AH18" t="str">
        <f>IFERROR(INDEX(REPORT!$A$4:$BZ$100,MATCH($A18,REPORT!$A$4:$A$100,0),MATCH(AH$1,REPORT!$A$4:$BZ$4,0)),"")</f>
        <v>-</v>
      </c>
      <c r="AI18" t="str">
        <f>IFERROR(INDEX(REPORT!$A$4:$BZ$100,MATCH($A18,REPORT!$A$4:$A$100,0),MATCH(AI$1,REPORT!$A$4:$BZ$4,0)),"")</f>
        <v>-</v>
      </c>
      <c r="AJ18" t="str">
        <f>IFERROR(INDEX(REPORT!$A$4:$BZ$100,MATCH($A18,REPORT!$A$4:$A$100,0),MATCH(AJ$1,REPORT!$A$4:$BZ$4,0)),"")</f>
        <v>-</v>
      </c>
      <c r="AK18" t="str">
        <f>IFERROR(INDEX(REPORT!$A$4:$BZ$100,MATCH($A18,REPORT!$A$4:$A$100,0),MATCH(AK$1,REPORT!$A$4:$BZ$4,0)),"")</f>
        <v>-</v>
      </c>
    </row>
    <row r="19" spans="1:37" x14ac:dyDescent="0.2">
      <c r="A19" t="str">
        <f>IF(LEN(REPORT!A22)&gt;2,REPORT!A22,"")</f>
        <v>CAR 18</v>
      </c>
      <c r="B19" t="str">
        <f>IFERROR(INDEX(REPORT!$A$2:$BZ$100,MATCH($A19,REPORT!$A$2:$A$100,0),MATCH(B$1,REPORT!$A$2:$BZ$2,0)),"")</f>
        <v>-</v>
      </c>
      <c r="C19" t="str">
        <f>IFERROR(INDEX(REPORT!$A$2:$BZ$100,MATCH($A19,REPORT!$A$2:$A$100,0),MATCH(C$1,REPORT!$A$2:$BZ$2,0)),"")</f>
        <v>-</v>
      </c>
      <c r="D19" t="str">
        <f>IFERROR(INDEX(REPORT!$A$4:$BZ$100,MATCH($A19,REPORT!$A$4:$A$100,0),MATCH(D$1,REPORT!$A$4:$BZ$4,0)),"")</f>
        <v>-</v>
      </c>
      <c r="E19" t="str">
        <f>IFERROR(INDEX(REPORT!$A$4:$BZ$100,MATCH($A19,REPORT!$A$4:$A$100,0),MATCH(E$1,REPORT!$A$4:$BZ$4,0)),"")</f>
        <v>-</v>
      </c>
      <c r="F19" t="str">
        <f>IFERROR(INDEX(REPORT!$A$4:$BZ$100,MATCH($A19,REPORT!$A$4:$A$100,0),MATCH(F$1,REPORT!$A$4:$BZ$4,0)),"")</f>
        <v>-</v>
      </c>
      <c r="G19" t="str">
        <f>IFERROR(INDEX(REPORT!$A$4:$BZ$100,MATCH($A19,REPORT!$A$4:$A$100,0),MATCH(G$1,REPORT!$A$4:$BZ$4,0)),"")</f>
        <v>-</v>
      </c>
      <c r="H19" t="str">
        <f>IFERROR(INDEX(REPORT!$A$4:$BZ$100,MATCH($A19,REPORT!$A$4:$A$100,0),MATCH(H$1,REPORT!$A$4:$BZ$4,0)),"")</f>
        <v>-</v>
      </c>
      <c r="I19" t="str">
        <f>IFERROR(INDEX(REPORT!$A$4:$BZ$100,MATCH($A19,REPORT!$A$4:$A$100,0),MATCH(I$1,REPORT!$A$4:$BZ$4,0)),"")</f>
        <v>-</v>
      </c>
      <c r="J19" t="str">
        <f>IFERROR(INDEX(REPORT!$A$4:$BZ$100,MATCH($A19,REPORT!$A$4:$A$100,0),MATCH(J$1,REPORT!$A$4:$BZ$4,0)),"")</f>
        <v>-</v>
      </c>
      <c r="K19" t="str">
        <f>IFERROR(INDEX(REPORT!$A$4:$BZ$100,MATCH($A19,REPORT!$A$4:$A$100,0),MATCH(K$1,REPORT!$A$4:$BZ$4,0)),"")</f>
        <v>-</v>
      </c>
      <c r="L19" t="str">
        <f>IFERROR(INDEX(REPORT!$A$4:$BZ$100,MATCH($A19,REPORT!$A$4:$A$100,0),MATCH(L$1,REPORT!$A$4:$BZ$4,0)),"")</f>
        <v>-</v>
      </c>
      <c r="M19" t="str">
        <f>IFERROR(INDEX(REPORT!$A$4:$BZ$100,MATCH($A19,REPORT!$A$4:$A$100,0),MATCH(M$1,REPORT!$A$4:$BZ$4,0)),"")</f>
        <v>-</v>
      </c>
      <c r="N19" t="str">
        <f>IFERROR(INDEX(REPORT!$A$4:$BZ$100,MATCH($A19,REPORT!$A$4:$A$100,0),MATCH(N$1,REPORT!$A$4:$BZ$4,0)),"")</f>
        <v>-</v>
      </c>
      <c r="O19" t="str">
        <f>IFERROR(INDEX(REPORT!$A$4:$BZ$100,MATCH($A19,REPORT!$A$4:$A$100,0),MATCH(O$1,REPORT!$A$4:$BZ$4,0)),"")</f>
        <v>-</v>
      </c>
      <c r="P19" t="str">
        <f>IFERROR(INDEX(REPORT!$A$4:$BZ$100,MATCH($A19,REPORT!$A$4:$A$100,0),MATCH(P$1,REPORT!$A$4:$BZ$4,0)),"")</f>
        <v>-</v>
      </c>
      <c r="Q19" t="str">
        <f>IFERROR(INDEX(REPORT!$A$4:$BZ$100,MATCH($A19,REPORT!$A$4:$A$100,0),MATCH(Q$1,REPORT!$A$4:$BZ$4,0)),"")</f>
        <v>-</v>
      </c>
      <c r="R19" t="str">
        <f>IFERROR(INDEX(REPORT!$A$4:$BZ$100,MATCH($A19,REPORT!$A$4:$A$100,0),MATCH(R$1,REPORT!$A$4:$BZ$4,0)),"")</f>
        <v>-</v>
      </c>
      <c r="S19" t="str">
        <f>IFERROR(INDEX(REPORT!$A$4:$BZ$100,MATCH($A19,REPORT!$A$4:$A$100,0),MATCH(S$1,REPORT!$A$4:$BZ$4,0)),"")</f>
        <v>-</v>
      </c>
      <c r="T19" t="str">
        <f>IFERROR(INDEX(REPORT!$A$4:$BZ$100,MATCH($A19,REPORT!$A$4:$A$100,0),MATCH(T$1,REPORT!$A$4:$BZ$4,0)),"")</f>
        <v>-</v>
      </c>
      <c r="U19" t="str">
        <f>IFERROR(INDEX(REPORT!$A$4:$BZ$100,MATCH($A19,REPORT!$A$4:$A$100,0),MATCH(U$1,REPORT!$A$4:$BZ$4,0)),"")</f>
        <v>-</v>
      </c>
      <c r="V19" t="str">
        <f>IFERROR(INDEX(REPORT!$A$4:$BZ$100,MATCH($A19,REPORT!$A$4:$A$100,0),MATCH(V$1,REPORT!$A$4:$BZ$4,0)),"")</f>
        <v>-</v>
      </c>
      <c r="W19" t="str">
        <f>IFERROR(INDEX(REPORT!$A$4:$BZ$100,MATCH($A19,REPORT!$A$4:$A$100,0),MATCH(W$1,REPORT!$A$4:$BZ$4,0)),"")</f>
        <v>-</v>
      </c>
      <c r="X19" t="str">
        <f>IFERROR(INDEX(REPORT!$A$4:$BZ$100,MATCH($A19,REPORT!$A$4:$A$100,0),MATCH(X$1,REPORT!$A$4:$BZ$4,0)),"")</f>
        <v>-</v>
      </c>
      <c r="Y19" t="str">
        <f>IFERROR(INDEX(REPORT!$A$4:$BZ$100,MATCH($A19,REPORT!$A$4:$A$100,0),MATCH(Y$1,REPORT!$A$4:$BZ$4,0)),"")</f>
        <v>-</v>
      </c>
      <c r="Z19" t="str">
        <f>IFERROR(INDEX(REPORT!$A$4:$BZ$100,MATCH($A19,REPORT!$A$4:$A$100,0),MATCH(Z$1,REPORT!$A$4:$BZ$4,0)),"")</f>
        <v>-</v>
      </c>
      <c r="AA19" t="str">
        <f>IFERROR(INDEX(REPORT!$A$4:$BZ$100,MATCH($A19,REPORT!$A$4:$A$100,0),MATCH(AA$1,REPORT!$A$4:$BZ$4,0)),"")</f>
        <v>-</v>
      </c>
      <c r="AB19" t="str">
        <f>IFERROR(INDEX(REPORT!$A$4:$BZ$100,MATCH($A19,REPORT!$A$4:$A$100,0),MATCH(AB$1,REPORT!$A$4:$BZ$4,0)),"")</f>
        <v>-</v>
      </c>
      <c r="AC19" t="str">
        <f>IFERROR(INDEX(REPORT!$A$4:$BZ$100,MATCH($A19,REPORT!$A$4:$A$100,0),MATCH(AC$1,REPORT!$A$4:$BZ$4,0)),"")</f>
        <v>-</v>
      </c>
      <c r="AD19" t="str">
        <f>IFERROR(INDEX(REPORT!$A$4:$BZ$100,MATCH($A19,REPORT!$A$4:$A$100,0),MATCH(AD$1,REPORT!$A$4:$BZ$4,0)),"")</f>
        <v>-</v>
      </c>
      <c r="AE19" t="str">
        <f>IFERROR(INDEX(REPORT!$A$4:$BZ$100,MATCH($A19,REPORT!$A$4:$A$100,0),MATCH(AE$1,REPORT!$A$4:$BZ$4,0)),"")</f>
        <v>-</v>
      </c>
      <c r="AF19" t="str">
        <f>IFERROR(INDEX(REPORT!$A$4:$BZ$100,MATCH($A19,REPORT!$A$4:$A$100,0),MATCH(AF$1,REPORT!$A$4:$BZ$4,0)),"")</f>
        <v>-</v>
      </c>
      <c r="AG19" t="str">
        <f>IFERROR(INDEX(REPORT!$A$4:$BZ$100,MATCH($A19,REPORT!$A$4:$A$100,0),MATCH(AG$1,REPORT!$A$4:$BZ$4,0)),"")</f>
        <v>-</v>
      </c>
      <c r="AH19" t="str">
        <f>IFERROR(INDEX(REPORT!$A$4:$BZ$100,MATCH($A19,REPORT!$A$4:$A$100,0),MATCH(AH$1,REPORT!$A$4:$BZ$4,0)),"")</f>
        <v>-</v>
      </c>
      <c r="AI19" t="str">
        <f>IFERROR(INDEX(REPORT!$A$4:$BZ$100,MATCH($A19,REPORT!$A$4:$A$100,0),MATCH(AI$1,REPORT!$A$4:$BZ$4,0)),"")</f>
        <v>-</v>
      </c>
      <c r="AJ19" t="str">
        <f>IFERROR(INDEX(REPORT!$A$4:$BZ$100,MATCH($A19,REPORT!$A$4:$A$100,0),MATCH(AJ$1,REPORT!$A$4:$BZ$4,0)),"")</f>
        <v>-</v>
      </c>
      <c r="AK19" t="str">
        <f>IFERROR(INDEX(REPORT!$A$4:$BZ$100,MATCH($A19,REPORT!$A$4:$A$100,0),MATCH(AK$1,REPORT!$A$4:$BZ$4,0)),"")</f>
        <v>-</v>
      </c>
    </row>
    <row r="20" spans="1:37" x14ac:dyDescent="0.2">
      <c r="A20" t="str">
        <f>IF(LEN(REPORT!A23)&gt;2,REPORT!A23,"")</f>
        <v>CAR 19</v>
      </c>
      <c r="B20" t="str">
        <f>IFERROR(INDEX(REPORT!$A$2:$BZ$100,MATCH($A20,REPORT!$A$2:$A$100,0),MATCH(B$1,REPORT!$A$2:$BZ$2,0)),"")</f>
        <v>-</v>
      </c>
      <c r="C20" t="str">
        <f>IFERROR(INDEX(REPORT!$A$2:$BZ$100,MATCH($A20,REPORT!$A$2:$A$100,0),MATCH(C$1,REPORT!$A$2:$BZ$2,0)),"")</f>
        <v>-</v>
      </c>
      <c r="D20" t="str">
        <f>IFERROR(INDEX(REPORT!$A$4:$BZ$100,MATCH($A20,REPORT!$A$4:$A$100,0),MATCH(D$1,REPORT!$A$4:$BZ$4,0)),"")</f>
        <v>-</v>
      </c>
      <c r="E20" t="str">
        <f>IFERROR(INDEX(REPORT!$A$4:$BZ$100,MATCH($A20,REPORT!$A$4:$A$100,0),MATCH(E$1,REPORT!$A$4:$BZ$4,0)),"")</f>
        <v>-</v>
      </c>
      <c r="F20" t="str">
        <f>IFERROR(INDEX(REPORT!$A$4:$BZ$100,MATCH($A20,REPORT!$A$4:$A$100,0),MATCH(F$1,REPORT!$A$4:$BZ$4,0)),"")</f>
        <v>-</v>
      </c>
      <c r="G20" t="str">
        <f>IFERROR(INDEX(REPORT!$A$4:$BZ$100,MATCH($A20,REPORT!$A$4:$A$100,0),MATCH(G$1,REPORT!$A$4:$BZ$4,0)),"")</f>
        <v>-</v>
      </c>
      <c r="H20" t="str">
        <f>IFERROR(INDEX(REPORT!$A$4:$BZ$100,MATCH($A20,REPORT!$A$4:$A$100,0),MATCH(H$1,REPORT!$A$4:$BZ$4,0)),"")</f>
        <v>-</v>
      </c>
      <c r="I20" t="str">
        <f>IFERROR(INDEX(REPORT!$A$4:$BZ$100,MATCH($A20,REPORT!$A$4:$A$100,0),MATCH(I$1,REPORT!$A$4:$BZ$4,0)),"")</f>
        <v>-</v>
      </c>
      <c r="J20" t="str">
        <f>IFERROR(INDEX(REPORT!$A$4:$BZ$100,MATCH($A20,REPORT!$A$4:$A$100,0),MATCH(J$1,REPORT!$A$4:$BZ$4,0)),"")</f>
        <v>-</v>
      </c>
      <c r="K20" t="str">
        <f>IFERROR(INDEX(REPORT!$A$4:$BZ$100,MATCH($A20,REPORT!$A$4:$A$100,0),MATCH(K$1,REPORT!$A$4:$BZ$4,0)),"")</f>
        <v>-</v>
      </c>
      <c r="L20" t="str">
        <f>IFERROR(INDEX(REPORT!$A$4:$BZ$100,MATCH($A20,REPORT!$A$4:$A$100,0),MATCH(L$1,REPORT!$A$4:$BZ$4,0)),"")</f>
        <v>-</v>
      </c>
      <c r="M20" t="str">
        <f>IFERROR(INDEX(REPORT!$A$4:$BZ$100,MATCH($A20,REPORT!$A$4:$A$100,0),MATCH(M$1,REPORT!$A$4:$BZ$4,0)),"")</f>
        <v>-</v>
      </c>
      <c r="N20" t="str">
        <f>IFERROR(INDEX(REPORT!$A$4:$BZ$100,MATCH($A20,REPORT!$A$4:$A$100,0),MATCH(N$1,REPORT!$A$4:$BZ$4,0)),"")</f>
        <v>-</v>
      </c>
      <c r="O20" t="str">
        <f>IFERROR(INDEX(REPORT!$A$4:$BZ$100,MATCH($A20,REPORT!$A$4:$A$100,0),MATCH(O$1,REPORT!$A$4:$BZ$4,0)),"")</f>
        <v>-</v>
      </c>
      <c r="P20" t="str">
        <f>IFERROR(INDEX(REPORT!$A$4:$BZ$100,MATCH($A20,REPORT!$A$4:$A$100,0),MATCH(P$1,REPORT!$A$4:$BZ$4,0)),"")</f>
        <v>-</v>
      </c>
      <c r="Q20" t="str">
        <f>IFERROR(INDEX(REPORT!$A$4:$BZ$100,MATCH($A20,REPORT!$A$4:$A$100,0),MATCH(Q$1,REPORT!$A$4:$BZ$4,0)),"")</f>
        <v>-</v>
      </c>
      <c r="R20" t="str">
        <f>IFERROR(INDEX(REPORT!$A$4:$BZ$100,MATCH($A20,REPORT!$A$4:$A$100,0),MATCH(R$1,REPORT!$A$4:$BZ$4,0)),"")</f>
        <v>-</v>
      </c>
      <c r="S20" t="str">
        <f>IFERROR(INDEX(REPORT!$A$4:$BZ$100,MATCH($A20,REPORT!$A$4:$A$100,0),MATCH(S$1,REPORT!$A$4:$BZ$4,0)),"")</f>
        <v>-</v>
      </c>
      <c r="T20" t="str">
        <f>IFERROR(INDEX(REPORT!$A$4:$BZ$100,MATCH($A20,REPORT!$A$4:$A$100,0),MATCH(T$1,REPORT!$A$4:$BZ$4,0)),"")</f>
        <v>-</v>
      </c>
      <c r="U20" t="str">
        <f>IFERROR(INDEX(REPORT!$A$4:$BZ$100,MATCH($A20,REPORT!$A$4:$A$100,0),MATCH(U$1,REPORT!$A$4:$BZ$4,0)),"")</f>
        <v>-</v>
      </c>
      <c r="V20" t="str">
        <f>IFERROR(INDEX(REPORT!$A$4:$BZ$100,MATCH($A20,REPORT!$A$4:$A$100,0),MATCH(V$1,REPORT!$A$4:$BZ$4,0)),"")</f>
        <v>-</v>
      </c>
      <c r="W20" t="str">
        <f>IFERROR(INDEX(REPORT!$A$4:$BZ$100,MATCH($A20,REPORT!$A$4:$A$100,0),MATCH(W$1,REPORT!$A$4:$BZ$4,0)),"")</f>
        <v>-</v>
      </c>
      <c r="X20" t="str">
        <f>IFERROR(INDEX(REPORT!$A$4:$BZ$100,MATCH($A20,REPORT!$A$4:$A$100,0),MATCH(X$1,REPORT!$A$4:$BZ$4,0)),"")</f>
        <v>-</v>
      </c>
      <c r="Y20" t="str">
        <f>IFERROR(INDEX(REPORT!$A$4:$BZ$100,MATCH($A20,REPORT!$A$4:$A$100,0),MATCH(Y$1,REPORT!$A$4:$BZ$4,0)),"")</f>
        <v>-</v>
      </c>
      <c r="Z20" t="str">
        <f>IFERROR(INDEX(REPORT!$A$4:$BZ$100,MATCH($A20,REPORT!$A$4:$A$100,0),MATCH(Z$1,REPORT!$A$4:$BZ$4,0)),"")</f>
        <v>-</v>
      </c>
      <c r="AA20" t="str">
        <f>IFERROR(INDEX(REPORT!$A$4:$BZ$100,MATCH($A20,REPORT!$A$4:$A$100,0),MATCH(AA$1,REPORT!$A$4:$BZ$4,0)),"")</f>
        <v>-</v>
      </c>
      <c r="AB20" t="str">
        <f>IFERROR(INDEX(REPORT!$A$4:$BZ$100,MATCH($A20,REPORT!$A$4:$A$100,0),MATCH(AB$1,REPORT!$A$4:$BZ$4,0)),"")</f>
        <v>-</v>
      </c>
      <c r="AC20" t="str">
        <f>IFERROR(INDEX(REPORT!$A$4:$BZ$100,MATCH($A20,REPORT!$A$4:$A$100,0),MATCH(AC$1,REPORT!$A$4:$BZ$4,0)),"")</f>
        <v>-</v>
      </c>
      <c r="AD20" t="str">
        <f>IFERROR(INDEX(REPORT!$A$4:$BZ$100,MATCH($A20,REPORT!$A$4:$A$100,0),MATCH(AD$1,REPORT!$A$4:$BZ$4,0)),"")</f>
        <v>-</v>
      </c>
      <c r="AE20" t="str">
        <f>IFERROR(INDEX(REPORT!$A$4:$BZ$100,MATCH($A20,REPORT!$A$4:$A$100,0),MATCH(AE$1,REPORT!$A$4:$BZ$4,0)),"")</f>
        <v>-</v>
      </c>
      <c r="AF20" t="str">
        <f>IFERROR(INDEX(REPORT!$A$4:$BZ$100,MATCH($A20,REPORT!$A$4:$A$100,0),MATCH(AF$1,REPORT!$A$4:$BZ$4,0)),"")</f>
        <v>-</v>
      </c>
      <c r="AG20" t="str">
        <f>IFERROR(INDEX(REPORT!$A$4:$BZ$100,MATCH($A20,REPORT!$A$4:$A$100,0),MATCH(AG$1,REPORT!$A$4:$BZ$4,0)),"")</f>
        <v>-</v>
      </c>
      <c r="AH20" t="str">
        <f>IFERROR(INDEX(REPORT!$A$4:$BZ$100,MATCH($A20,REPORT!$A$4:$A$100,0),MATCH(AH$1,REPORT!$A$4:$BZ$4,0)),"")</f>
        <v>-</v>
      </c>
      <c r="AI20" t="str">
        <f>IFERROR(INDEX(REPORT!$A$4:$BZ$100,MATCH($A20,REPORT!$A$4:$A$100,0),MATCH(AI$1,REPORT!$A$4:$BZ$4,0)),"")</f>
        <v>-</v>
      </c>
      <c r="AJ20" t="str">
        <f>IFERROR(INDEX(REPORT!$A$4:$BZ$100,MATCH($A20,REPORT!$A$4:$A$100,0),MATCH(AJ$1,REPORT!$A$4:$BZ$4,0)),"")</f>
        <v>-</v>
      </c>
      <c r="AK20" t="str">
        <f>IFERROR(INDEX(REPORT!$A$4:$BZ$100,MATCH($A20,REPORT!$A$4:$A$100,0),MATCH(AK$1,REPORT!$A$4:$BZ$4,0)),"")</f>
        <v>-</v>
      </c>
    </row>
    <row r="21" spans="1:37" x14ac:dyDescent="0.2">
      <c r="A21" t="str">
        <f>IF(LEN(REPORT!A24)&gt;2,REPORT!A24,"")</f>
        <v>CAR 20</v>
      </c>
      <c r="B21" t="str">
        <f>IFERROR(INDEX(REPORT!$A$2:$BZ$100,MATCH($A21,REPORT!$A$2:$A$100,0),MATCH(B$1,REPORT!$A$2:$BZ$2,0)),"")</f>
        <v>-</v>
      </c>
      <c r="C21" t="str">
        <f>IFERROR(INDEX(REPORT!$A$2:$BZ$100,MATCH($A21,REPORT!$A$2:$A$100,0),MATCH(C$1,REPORT!$A$2:$BZ$2,0)),"")</f>
        <v>-</v>
      </c>
      <c r="D21" t="str">
        <f>IFERROR(INDEX(REPORT!$A$4:$BZ$100,MATCH($A21,REPORT!$A$4:$A$100,0),MATCH(D$1,REPORT!$A$4:$BZ$4,0)),"")</f>
        <v>-</v>
      </c>
      <c r="E21" t="str">
        <f>IFERROR(INDEX(REPORT!$A$4:$BZ$100,MATCH($A21,REPORT!$A$4:$A$100,0),MATCH(E$1,REPORT!$A$4:$BZ$4,0)),"")</f>
        <v>-</v>
      </c>
      <c r="F21" t="str">
        <f>IFERROR(INDEX(REPORT!$A$4:$BZ$100,MATCH($A21,REPORT!$A$4:$A$100,0),MATCH(F$1,REPORT!$A$4:$BZ$4,0)),"")</f>
        <v>-</v>
      </c>
      <c r="G21" t="str">
        <f>IFERROR(INDEX(REPORT!$A$4:$BZ$100,MATCH($A21,REPORT!$A$4:$A$100,0),MATCH(G$1,REPORT!$A$4:$BZ$4,0)),"")</f>
        <v>-</v>
      </c>
      <c r="H21" t="str">
        <f>IFERROR(INDEX(REPORT!$A$4:$BZ$100,MATCH($A21,REPORT!$A$4:$A$100,0),MATCH(H$1,REPORT!$A$4:$BZ$4,0)),"")</f>
        <v>-</v>
      </c>
      <c r="I21" t="str">
        <f>IFERROR(INDEX(REPORT!$A$4:$BZ$100,MATCH($A21,REPORT!$A$4:$A$100,0),MATCH(I$1,REPORT!$A$4:$BZ$4,0)),"")</f>
        <v>-</v>
      </c>
      <c r="J21" t="str">
        <f>IFERROR(INDEX(REPORT!$A$4:$BZ$100,MATCH($A21,REPORT!$A$4:$A$100,0),MATCH(J$1,REPORT!$A$4:$BZ$4,0)),"")</f>
        <v>-</v>
      </c>
      <c r="K21" t="str">
        <f>IFERROR(INDEX(REPORT!$A$4:$BZ$100,MATCH($A21,REPORT!$A$4:$A$100,0),MATCH(K$1,REPORT!$A$4:$BZ$4,0)),"")</f>
        <v>-</v>
      </c>
      <c r="L21" t="str">
        <f>IFERROR(INDEX(REPORT!$A$4:$BZ$100,MATCH($A21,REPORT!$A$4:$A$100,0),MATCH(L$1,REPORT!$A$4:$BZ$4,0)),"")</f>
        <v>-</v>
      </c>
      <c r="M21" t="str">
        <f>IFERROR(INDEX(REPORT!$A$4:$BZ$100,MATCH($A21,REPORT!$A$4:$A$100,0),MATCH(M$1,REPORT!$A$4:$BZ$4,0)),"")</f>
        <v>-</v>
      </c>
      <c r="N21" t="str">
        <f>IFERROR(INDEX(REPORT!$A$4:$BZ$100,MATCH($A21,REPORT!$A$4:$A$100,0),MATCH(N$1,REPORT!$A$4:$BZ$4,0)),"")</f>
        <v>-</v>
      </c>
      <c r="O21" t="str">
        <f>IFERROR(INDEX(REPORT!$A$4:$BZ$100,MATCH($A21,REPORT!$A$4:$A$100,0),MATCH(O$1,REPORT!$A$4:$BZ$4,0)),"")</f>
        <v>-</v>
      </c>
      <c r="P21" t="str">
        <f>IFERROR(INDEX(REPORT!$A$4:$BZ$100,MATCH($A21,REPORT!$A$4:$A$100,0),MATCH(P$1,REPORT!$A$4:$BZ$4,0)),"")</f>
        <v>-</v>
      </c>
      <c r="Q21" t="str">
        <f>IFERROR(INDEX(REPORT!$A$4:$BZ$100,MATCH($A21,REPORT!$A$4:$A$100,0),MATCH(Q$1,REPORT!$A$4:$BZ$4,0)),"")</f>
        <v>-</v>
      </c>
      <c r="R21" t="str">
        <f>IFERROR(INDEX(REPORT!$A$4:$BZ$100,MATCH($A21,REPORT!$A$4:$A$100,0),MATCH(R$1,REPORT!$A$4:$BZ$4,0)),"")</f>
        <v>-</v>
      </c>
      <c r="S21" t="str">
        <f>IFERROR(INDEX(REPORT!$A$4:$BZ$100,MATCH($A21,REPORT!$A$4:$A$100,0),MATCH(S$1,REPORT!$A$4:$BZ$4,0)),"")</f>
        <v>-</v>
      </c>
      <c r="T21" t="str">
        <f>IFERROR(INDEX(REPORT!$A$4:$BZ$100,MATCH($A21,REPORT!$A$4:$A$100,0),MATCH(T$1,REPORT!$A$4:$BZ$4,0)),"")</f>
        <v>-</v>
      </c>
      <c r="U21" t="str">
        <f>IFERROR(INDEX(REPORT!$A$4:$BZ$100,MATCH($A21,REPORT!$A$4:$A$100,0),MATCH(U$1,REPORT!$A$4:$BZ$4,0)),"")</f>
        <v>-</v>
      </c>
      <c r="V21" t="str">
        <f>IFERROR(INDEX(REPORT!$A$4:$BZ$100,MATCH($A21,REPORT!$A$4:$A$100,0),MATCH(V$1,REPORT!$A$4:$BZ$4,0)),"")</f>
        <v>-</v>
      </c>
      <c r="W21" t="str">
        <f>IFERROR(INDEX(REPORT!$A$4:$BZ$100,MATCH($A21,REPORT!$A$4:$A$100,0),MATCH(W$1,REPORT!$A$4:$BZ$4,0)),"")</f>
        <v>-</v>
      </c>
      <c r="X21" t="str">
        <f>IFERROR(INDEX(REPORT!$A$4:$BZ$100,MATCH($A21,REPORT!$A$4:$A$100,0),MATCH(X$1,REPORT!$A$4:$BZ$4,0)),"")</f>
        <v>-</v>
      </c>
      <c r="Y21" t="str">
        <f>IFERROR(INDEX(REPORT!$A$4:$BZ$100,MATCH($A21,REPORT!$A$4:$A$100,0),MATCH(Y$1,REPORT!$A$4:$BZ$4,0)),"")</f>
        <v>-</v>
      </c>
      <c r="Z21" t="str">
        <f>IFERROR(INDEX(REPORT!$A$4:$BZ$100,MATCH($A21,REPORT!$A$4:$A$100,0),MATCH(Z$1,REPORT!$A$4:$BZ$4,0)),"")</f>
        <v>-</v>
      </c>
      <c r="AA21" t="str">
        <f>IFERROR(INDEX(REPORT!$A$4:$BZ$100,MATCH($A21,REPORT!$A$4:$A$100,0),MATCH(AA$1,REPORT!$A$4:$BZ$4,0)),"")</f>
        <v>-</v>
      </c>
      <c r="AB21" t="str">
        <f>IFERROR(INDEX(REPORT!$A$4:$BZ$100,MATCH($A21,REPORT!$A$4:$A$100,0),MATCH(AB$1,REPORT!$A$4:$BZ$4,0)),"")</f>
        <v>-</v>
      </c>
      <c r="AC21" t="str">
        <f>IFERROR(INDEX(REPORT!$A$4:$BZ$100,MATCH($A21,REPORT!$A$4:$A$100,0),MATCH(AC$1,REPORT!$A$4:$BZ$4,0)),"")</f>
        <v>-</v>
      </c>
      <c r="AD21" t="str">
        <f>IFERROR(INDEX(REPORT!$A$4:$BZ$100,MATCH($A21,REPORT!$A$4:$A$100,0),MATCH(AD$1,REPORT!$A$4:$BZ$4,0)),"")</f>
        <v>-</v>
      </c>
      <c r="AE21" t="str">
        <f>IFERROR(INDEX(REPORT!$A$4:$BZ$100,MATCH($A21,REPORT!$A$4:$A$100,0),MATCH(AE$1,REPORT!$A$4:$BZ$4,0)),"")</f>
        <v>-</v>
      </c>
      <c r="AF21" t="str">
        <f>IFERROR(INDEX(REPORT!$A$4:$BZ$100,MATCH($A21,REPORT!$A$4:$A$100,0),MATCH(AF$1,REPORT!$A$4:$BZ$4,0)),"")</f>
        <v>-</v>
      </c>
      <c r="AG21" t="str">
        <f>IFERROR(INDEX(REPORT!$A$4:$BZ$100,MATCH($A21,REPORT!$A$4:$A$100,0),MATCH(AG$1,REPORT!$A$4:$BZ$4,0)),"")</f>
        <v>-</v>
      </c>
      <c r="AH21" t="str">
        <f>IFERROR(INDEX(REPORT!$A$4:$BZ$100,MATCH($A21,REPORT!$A$4:$A$100,0),MATCH(AH$1,REPORT!$A$4:$BZ$4,0)),"")</f>
        <v>-</v>
      </c>
      <c r="AI21" t="str">
        <f>IFERROR(INDEX(REPORT!$A$4:$BZ$100,MATCH($A21,REPORT!$A$4:$A$100,0),MATCH(AI$1,REPORT!$A$4:$BZ$4,0)),"")</f>
        <v>-</v>
      </c>
      <c r="AJ21" t="str">
        <f>IFERROR(INDEX(REPORT!$A$4:$BZ$100,MATCH($A21,REPORT!$A$4:$A$100,0),MATCH(AJ$1,REPORT!$A$4:$BZ$4,0)),"")</f>
        <v>-</v>
      </c>
      <c r="AK21" t="str">
        <f>IFERROR(INDEX(REPORT!$A$4:$BZ$100,MATCH($A21,REPORT!$A$4:$A$100,0),MATCH(AK$1,REPORT!$A$4:$BZ$4,0)),"")</f>
        <v>-</v>
      </c>
    </row>
    <row r="22" spans="1:37" x14ac:dyDescent="0.2">
      <c r="A22" t="str">
        <f>IF(LEN(REPORT!A25)&gt;2,REPORT!A25,"")</f>
        <v>CAR 21</v>
      </c>
      <c r="B22" t="str">
        <f>IFERROR(INDEX(REPORT!$A$2:$BZ$100,MATCH($A22,REPORT!$A$2:$A$100,0),MATCH(B$1,REPORT!$A$2:$BZ$2,0)),"")</f>
        <v>-</v>
      </c>
      <c r="C22" t="str">
        <f>IFERROR(INDEX(REPORT!$A$2:$BZ$100,MATCH($A22,REPORT!$A$2:$A$100,0),MATCH(C$1,REPORT!$A$2:$BZ$2,0)),"")</f>
        <v>-</v>
      </c>
      <c r="D22" t="str">
        <f>IFERROR(INDEX(REPORT!$A$4:$BZ$100,MATCH($A22,REPORT!$A$4:$A$100,0),MATCH(D$1,REPORT!$A$4:$BZ$4,0)),"")</f>
        <v>-</v>
      </c>
      <c r="E22" t="str">
        <f>IFERROR(INDEX(REPORT!$A$4:$BZ$100,MATCH($A22,REPORT!$A$4:$A$100,0),MATCH(E$1,REPORT!$A$4:$BZ$4,0)),"")</f>
        <v>-</v>
      </c>
      <c r="F22" t="str">
        <f>IFERROR(INDEX(REPORT!$A$4:$BZ$100,MATCH($A22,REPORT!$A$4:$A$100,0),MATCH(F$1,REPORT!$A$4:$BZ$4,0)),"")</f>
        <v>-</v>
      </c>
      <c r="G22" t="str">
        <f>IFERROR(INDEX(REPORT!$A$4:$BZ$100,MATCH($A22,REPORT!$A$4:$A$100,0),MATCH(G$1,REPORT!$A$4:$BZ$4,0)),"")</f>
        <v>-</v>
      </c>
      <c r="H22" t="str">
        <f>IFERROR(INDEX(REPORT!$A$4:$BZ$100,MATCH($A22,REPORT!$A$4:$A$100,0),MATCH(H$1,REPORT!$A$4:$BZ$4,0)),"")</f>
        <v>-</v>
      </c>
      <c r="I22" t="str">
        <f>IFERROR(INDEX(REPORT!$A$4:$BZ$100,MATCH($A22,REPORT!$A$4:$A$100,0),MATCH(I$1,REPORT!$A$4:$BZ$4,0)),"")</f>
        <v>-</v>
      </c>
      <c r="J22" t="str">
        <f>IFERROR(INDEX(REPORT!$A$4:$BZ$100,MATCH($A22,REPORT!$A$4:$A$100,0),MATCH(J$1,REPORT!$A$4:$BZ$4,0)),"")</f>
        <v>-</v>
      </c>
      <c r="K22" t="str">
        <f>IFERROR(INDEX(REPORT!$A$4:$BZ$100,MATCH($A22,REPORT!$A$4:$A$100,0),MATCH(K$1,REPORT!$A$4:$BZ$4,0)),"")</f>
        <v>-</v>
      </c>
      <c r="L22" t="str">
        <f>IFERROR(INDEX(REPORT!$A$4:$BZ$100,MATCH($A22,REPORT!$A$4:$A$100,0),MATCH(L$1,REPORT!$A$4:$BZ$4,0)),"")</f>
        <v>-</v>
      </c>
      <c r="M22" t="str">
        <f>IFERROR(INDEX(REPORT!$A$4:$BZ$100,MATCH($A22,REPORT!$A$4:$A$100,0),MATCH(M$1,REPORT!$A$4:$BZ$4,0)),"")</f>
        <v>-</v>
      </c>
      <c r="N22" t="str">
        <f>IFERROR(INDEX(REPORT!$A$4:$BZ$100,MATCH($A22,REPORT!$A$4:$A$100,0),MATCH(N$1,REPORT!$A$4:$BZ$4,0)),"")</f>
        <v>-</v>
      </c>
      <c r="O22" t="str">
        <f>IFERROR(INDEX(REPORT!$A$4:$BZ$100,MATCH($A22,REPORT!$A$4:$A$100,0),MATCH(O$1,REPORT!$A$4:$BZ$4,0)),"")</f>
        <v>-</v>
      </c>
      <c r="P22" t="str">
        <f>IFERROR(INDEX(REPORT!$A$4:$BZ$100,MATCH($A22,REPORT!$A$4:$A$100,0),MATCH(P$1,REPORT!$A$4:$BZ$4,0)),"")</f>
        <v>-</v>
      </c>
      <c r="Q22" t="str">
        <f>IFERROR(INDEX(REPORT!$A$4:$BZ$100,MATCH($A22,REPORT!$A$4:$A$100,0),MATCH(Q$1,REPORT!$A$4:$BZ$4,0)),"")</f>
        <v>-</v>
      </c>
      <c r="R22" t="str">
        <f>IFERROR(INDEX(REPORT!$A$4:$BZ$100,MATCH($A22,REPORT!$A$4:$A$100,0),MATCH(R$1,REPORT!$A$4:$BZ$4,0)),"")</f>
        <v>-</v>
      </c>
      <c r="S22" t="str">
        <f>IFERROR(INDEX(REPORT!$A$4:$BZ$100,MATCH($A22,REPORT!$A$4:$A$100,0),MATCH(S$1,REPORT!$A$4:$BZ$4,0)),"")</f>
        <v>-</v>
      </c>
      <c r="T22" t="str">
        <f>IFERROR(INDEX(REPORT!$A$4:$BZ$100,MATCH($A22,REPORT!$A$4:$A$100,0),MATCH(T$1,REPORT!$A$4:$BZ$4,0)),"")</f>
        <v>-</v>
      </c>
      <c r="U22" t="str">
        <f>IFERROR(INDEX(REPORT!$A$4:$BZ$100,MATCH($A22,REPORT!$A$4:$A$100,0),MATCH(U$1,REPORT!$A$4:$BZ$4,0)),"")</f>
        <v>-</v>
      </c>
      <c r="V22" t="str">
        <f>IFERROR(INDEX(REPORT!$A$4:$BZ$100,MATCH($A22,REPORT!$A$4:$A$100,0),MATCH(V$1,REPORT!$A$4:$BZ$4,0)),"")</f>
        <v>-</v>
      </c>
      <c r="W22" t="str">
        <f>IFERROR(INDEX(REPORT!$A$4:$BZ$100,MATCH($A22,REPORT!$A$4:$A$100,0),MATCH(W$1,REPORT!$A$4:$BZ$4,0)),"")</f>
        <v>-</v>
      </c>
      <c r="X22" t="str">
        <f>IFERROR(INDEX(REPORT!$A$4:$BZ$100,MATCH($A22,REPORT!$A$4:$A$100,0),MATCH(X$1,REPORT!$A$4:$BZ$4,0)),"")</f>
        <v>-</v>
      </c>
      <c r="Y22" t="str">
        <f>IFERROR(INDEX(REPORT!$A$4:$BZ$100,MATCH($A22,REPORT!$A$4:$A$100,0),MATCH(Y$1,REPORT!$A$4:$BZ$4,0)),"")</f>
        <v>-</v>
      </c>
      <c r="Z22" t="str">
        <f>IFERROR(INDEX(REPORT!$A$4:$BZ$100,MATCH($A22,REPORT!$A$4:$A$100,0),MATCH(Z$1,REPORT!$A$4:$BZ$4,0)),"")</f>
        <v>-</v>
      </c>
      <c r="AA22" t="str">
        <f>IFERROR(INDEX(REPORT!$A$4:$BZ$100,MATCH($A22,REPORT!$A$4:$A$100,0),MATCH(AA$1,REPORT!$A$4:$BZ$4,0)),"")</f>
        <v>-</v>
      </c>
      <c r="AB22" t="str">
        <f>IFERROR(INDEX(REPORT!$A$4:$BZ$100,MATCH($A22,REPORT!$A$4:$A$100,0),MATCH(AB$1,REPORT!$A$4:$BZ$4,0)),"")</f>
        <v>-</v>
      </c>
      <c r="AC22" t="str">
        <f>IFERROR(INDEX(REPORT!$A$4:$BZ$100,MATCH($A22,REPORT!$A$4:$A$100,0),MATCH(AC$1,REPORT!$A$4:$BZ$4,0)),"")</f>
        <v>-</v>
      </c>
      <c r="AD22" t="str">
        <f>IFERROR(INDEX(REPORT!$A$4:$BZ$100,MATCH($A22,REPORT!$A$4:$A$100,0),MATCH(AD$1,REPORT!$A$4:$BZ$4,0)),"")</f>
        <v>-</v>
      </c>
      <c r="AE22" t="str">
        <f>IFERROR(INDEX(REPORT!$A$4:$BZ$100,MATCH($A22,REPORT!$A$4:$A$100,0),MATCH(AE$1,REPORT!$A$4:$BZ$4,0)),"")</f>
        <v>-</v>
      </c>
      <c r="AF22" t="str">
        <f>IFERROR(INDEX(REPORT!$A$4:$BZ$100,MATCH($A22,REPORT!$A$4:$A$100,0),MATCH(AF$1,REPORT!$A$4:$BZ$4,0)),"")</f>
        <v>-</v>
      </c>
      <c r="AG22" t="str">
        <f>IFERROR(INDEX(REPORT!$A$4:$BZ$100,MATCH($A22,REPORT!$A$4:$A$100,0),MATCH(AG$1,REPORT!$A$4:$BZ$4,0)),"")</f>
        <v>-</v>
      </c>
      <c r="AH22" t="str">
        <f>IFERROR(INDEX(REPORT!$A$4:$BZ$100,MATCH($A22,REPORT!$A$4:$A$100,0),MATCH(AH$1,REPORT!$A$4:$BZ$4,0)),"")</f>
        <v>-</v>
      </c>
      <c r="AI22" t="str">
        <f>IFERROR(INDEX(REPORT!$A$4:$BZ$100,MATCH($A22,REPORT!$A$4:$A$100,0),MATCH(AI$1,REPORT!$A$4:$BZ$4,0)),"")</f>
        <v>-</v>
      </c>
      <c r="AJ22" t="str">
        <f>IFERROR(INDEX(REPORT!$A$4:$BZ$100,MATCH($A22,REPORT!$A$4:$A$100,0),MATCH(AJ$1,REPORT!$A$4:$BZ$4,0)),"")</f>
        <v>-</v>
      </c>
      <c r="AK22" t="str">
        <f>IFERROR(INDEX(REPORT!$A$4:$BZ$100,MATCH($A22,REPORT!$A$4:$A$100,0),MATCH(AK$1,REPORT!$A$4:$BZ$4,0)),"")</f>
        <v>-</v>
      </c>
    </row>
    <row r="23" spans="1:37" x14ac:dyDescent="0.2">
      <c r="A23" t="str">
        <f>IF(LEN(REPORT!A26)&gt;2,REPORT!A26,"")</f>
        <v>CAR 22</v>
      </c>
      <c r="B23" t="str">
        <f>IFERROR(INDEX(REPORT!$A$2:$BZ$100,MATCH($A23,REPORT!$A$2:$A$100,0),MATCH(B$1,REPORT!$A$2:$BZ$2,0)),"")</f>
        <v>-</v>
      </c>
      <c r="C23" t="str">
        <f>IFERROR(INDEX(REPORT!$A$2:$BZ$100,MATCH($A23,REPORT!$A$2:$A$100,0),MATCH(C$1,REPORT!$A$2:$BZ$2,0)),"")</f>
        <v>-</v>
      </c>
      <c r="D23" t="str">
        <f>IFERROR(INDEX(REPORT!$A$4:$BZ$100,MATCH($A23,REPORT!$A$4:$A$100,0),MATCH(D$1,REPORT!$A$4:$BZ$4,0)),"")</f>
        <v>-</v>
      </c>
      <c r="E23" t="str">
        <f>IFERROR(INDEX(REPORT!$A$4:$BZ$100,MATCH($A23,REPORT!$A$4:$A$100,0),MATCH(E$1,REPORT!$A$4:$BZ$4,0)),"")</f>
        <v>-</v>
      </c>
      <c r="F23" t="str">
        <f>IFERROR(INDEX(REPORT!$A$4:$BZ$100,MATCH($A23,REPORT!$A$4:$A$100,0),MATCH(F$1,REPORT!$A$4:$BZ$4,0)),"")</f>
        <v>-</v>
      </c>
      <c r="G23" t="str">
        <f>IFERROR(INDEX(REPORT!$A$4:$BZ$100,MATCH($A23,REPORT!$A$4:$A$100,0),MATCH(G$1,REPORT!$A$4:$BZ$4,0)),"")</f>
        <v>-</v>
      </c>
      <c r="H23" t="str">
        <f>IFERROR(INDEX(REPORT!$A$4:$BZ$100,MATCH($A23,REPORT!$A$4:$A$100,0),MATCH(H$1,REPORT!$A$4:$BZ$4,0)),"")</f>
        <v>-</v>
      </c>
      <c r="I23" t="str">
        <f>IFERROR(INDEX(REPORT!$A$4:$BZ$100,MATCH($A23,REPORT!$A$4:$A$100,0),MATCH(I$1,REPORT!$A$4:$BZ$4,0)),"")</f>
        <v>-</v>
      </c>
      <c r="J23" t="str">
        <f>IFERROR(INDEX(REPORT!$A$4:$BZ$100,MATCH($A23,REPORT!$A$4:$A$100,0),MATCH(J$1,REPORT!$A$4:$BZ$4,0)),"")</f>
        <v>-</v>
      </c>
      <c r="K23" t="str">
        <f>IFERROR(INDEX(REPORT!$A$4:$BZ$100,MATCH($A23,REPORT!$A$4:$A$100,0),MATCH(K$1,REPORT!$A$4:$BZ$4,0)),"")</f>
        <v>-</v>
      </c>
      <c r="L23" t="str">
        <f>IFERROR(INDEX(REPORT!$A$4:$BZ$100,MATCH($A23,REPORT!$A$4:$A$100,0),MATCH(L$1,REPORT!$A$4:$BZ$4,0)),"")</f>
        <v>-</v>
      </c>
      <c r="M23" t="str">
        <f>IFERROR(INDEX(REPORT!$A$4:$BZ$100,MATCH($A23,REPORT!$A$4:$A$100,0),MATCH(M$1,REPORT!$A$4:$BZ$4,0)),"")</f>
        <v>-</v>
      </c>
      <c r="N23" t="str">
        <f>IFERROR(INDEX(REPORT!$A$4:$BZ$100,MATCH($A23,REPORT!$A$4:$A$100,0),MATCH(N$1,REPORT!$A$4:$BZ$4,0)),"")</f>
        <v>-</v>
      </c>
      <c r="O23" t="str">
        <f>IFERROR(INDEX(REPORT!$A$4:$BZ$100,MATCH($A23,REPORT!$A$4:$A$100,0),MATCH(O$1,REPORT!$A$4:$BZ$4,0)),"")</f>
        <v>-</v>
      </c>
      <c r="P23" t="str">
        <f>IFERROR(INDEX(REPORT!$A$4:$BZ$100,MATCH($A23,REPORT!$A$4:$A$100,0),MATCH(P$1,REPORT!$A$4:$BZ$4,0)),"")</f>
        <v>-</v>
      </c>
      <c r="Q23" t="str">
        <f>IFERROR(INDEX(REPORT!$A$4:$BZ$100,MATCH($A23,REPORT!$A$4:$A$100,0),MATCH(Q$1,REPORT!$A$4:$BZ$4,0)),"")</f>
        <v>-</v>
      </c>
      <c r="R23" t="str">
        <f>IFERROR(INDEX(REPORT!$A$4:$BZ$100,MATCH($A23,REPORT!$A$4:$A$100,0),MATCH(R$1,REPORT!$A$4:$BZ$4,0)),"")</f>
        <v>-</v>
      </c>
      <c r="S23" t="str">
        <f>IFERROR(INDEX(REPORT!$A$4:$BZ$100,MATCH($A23,REPORT!$A$4:$A$100,0),MATCH(S$1,REPORT!$A$4:$BZ$4,0)),"")</f>
        <v>-</v>
      </c>
      <c r="T23" t="str">
        <f>IFERROR(INDEX(REPORT!$A$4:$BZ$100,MATCH($A23,REPORT!$A$4:$A$100,0),MATCH(T$1,REPORT!$A$4:$BZ$4,0)),"")</f>
        <v>-</v>
      </c>
      <c r="U23" t="str">
        <f>IFERROR(INDEX(REPORT!$A$4:$BZ$100,MATCH($A23,REPORT!$A$4:$A$100,0),MATCH(U$1,REPORT!$A$4:$BZ$4,0)),"")</f>
        <v>-</v>
      </c>
      <c r="V23" t="str">
        <f>IFERROR(INDEX(REPORT!$A$4:$BZ$100,MATCH($A23,REPORT!$A$4:$A$100,0),MATCH(V$1,REPORT!$A$4:$BZ$4,0)),"")</f>
        <v>-</v>
      </c>
      <c r="W23" t="str">
        <f>IFERROR(INDEX(REPORT!$A$4:$BZ$100,MATCH($A23,REPORT!$A$4:$A$100,0),MATCH(W$1,REPORT!$A$4:$BZ$4,0)),"")</f>
        <v>-</v>
      </c>
      <c r="X23" t="str">
        <f>IFERROR(INDEX(REPORT!$A$4:$BZ$100,MATCH($A23,REPORT!$A$4:$A$100,0),MATCH(X$1,REPORT!$A$4:$BZ$4,0)),"")</f>
        <v>-</v>
      </c>
      <c r="Y23" t="str">
        <f>IFERROR(INDEX(REPORT!$A$4:$BZ$100,MATCH($A23,REPORT!$A$4:$A$100,0),MATCH(Y$1,REPORT!$A$4:$BZ$4,0)),"")</f>
        <v>-</v>
      </c>
      <c r="Z23" t="str">
        <f>IFERROR(INDEX(REPORT!$A$4:$BZ$100,MATCH($A23,REPORT!$A$4:$A$100,0),MATCH(Z$1,REPORT!$A$4:$BZ$4,0)),"")</f>
        <v>-</v>
      </c>
      <c r="AA23" t="str">
        <f>IFERROR(INDEX(REPORT!$A$4:$BZ$100,MATCH($A23,REPORT!$A$4:$A$100,0),MATCH(AA$1,REPORT!$A$4:$BZ$4,0)),"")</f>
        <v>-</v>
      </c>
      <c r="AB23" t="str">
        <f>IFERROR(INDEX(REPORT!$A$4:$BZ$100,MATCH($A23,REPORT!$A$4:$A$100,0),MATCH(AB$1,REPORT!$A$4:$BZ$4,0)),"")</f>
        <v>-</v>
      </c>
      <c r="AC23" t="str">
        <f>IFERROR(INDEX(REPORT!$A$4:$BZ$100,MATCH($A23,REPORT!$A$4:$A$100,0),MATCH(AC$1,REPORT!$A$4:$BZ$4,0)),"")</f>
        <v>-</v>
      </c>
      <c r="AD23" t="str">
        <f>IFERROR(INDEX(REPORT!$A$4:$BZ$100,MATCH($A23,REPORT!$A$4:$A$100,0),MATCH(AD$1,REPORT!$A$4:$BZ$4,0)),"")</f>
        <v>-</v>
      </c>
      <c r="AE23" t="str">
        <f>IFERROR(INDEX(REPORT!$A$4:$BZ$100,MATCH($A23,REPORT!$A$4:$A$100,0),MATCH(AE$1,REPORT!$A$4:$BZ$4,0)),"")</f>
        <v>-</v>
      </c>
      <c r="AF23" t="str">
        <f>IFERROR(INDEX(REPORT!$A$4:$BZ$100,MATCH($A23,REPORT!$A$4:$A$100,0),MATCH(AF$1,REPORT!$A$4:$BZ$4,0)),"")</f>
        <v>-</v>
      </c>
      <c r="AG23" t="str">
        <f>IFERROR(INDEX(REPORT!$A$4:$BZ$100,MATCH($A23,REPORT!$A$4:$A$100,0),MATCH(AG$1,REPORT!$A$4:$BZ$4,0)),"")</f>
        <v>-</v>
      </c>
      <c r="AH23" t="str">
        <f>IFERROR(INDEX(REPORT!$A$4:$BZ$100,MATCH($A23,REPORT!$A$4:$A$100,0),MATCH(AH$1,REPORT!$A$4:$BZ$4,0)),"")</f>
        <v>-</v>
      </c>
      <c r="AI23" t="str">
        <f>IFERROR(INDEX(REPORT!$A$4:$BZ$100,MATCH($A23,REPORT!$A$4:$A$100,0),MATCH(AI$1,REPORT!$A$4:$BZ$4,0)),"")</f>
        <v>-</v>
      </c>
      <c r="AJ23" t="str">
        <f>IFERROR(INDEX(REPORT!$A$4:$BZ$100,MATCH($A23,REPORT!$A$4:$A$100,0),MATCH(AJ$1,REPORT!$A$4:$BZ$4,0)),"")</f>
        <v>-</v>
      </c>
      <c r="AK23" t="str">
        <f>IFERROR(INDEX(REPORT!$A$4:$BZ$100,MATCH($A23,REPORT!$A$4:$A$100,0),MATCH(AK$1,REPORT!$A$4:$BZ$4,0)),"")</f>
        <v>-</v>
      </c>
    </row>
    <row r="24" spans="1:37" x14ac:dyDescent="0.2">
      <c r="A24" t="str">
        <f>IF(LEN(REPORT!A27)&gt;2,REPORT!A27,"")</f>
        <v>CAR 23</v>
      </c>
      <c r="B24" t="str">
        <f>IFERROR(INDEX(REPORT!$A$2:$BZ$100,MATCH($A24,REPORT!$A$2:$A$100,0),MATCH(B$1,REPORT!$A$2:$BZ$2,0)),"")</f>
        <v>-</v>
      </c>
      <c r="C24" t="str">
        <f>IFERROR(INDEX(REPORT!$A$2:$BZ$100,MATCH($A24,REPORT!$A$2:$A$100,0),MATCH(C$1,REPORT!$A$2:$BZ$2,0)),"")</f>
        <v>-</v>
      </c>
      <c r="D24" t="str">
        <f>IFERROR(INDEX(REPORT!$A$4:$BZ$100,MATCH($A24,REPORT!$A$4:$A$100,0),MATCH(D$1,REPORT!$A$4:$BZ$4,0)),"")</f>
        <v>-</v>
      </c>
      <c r="E24" t="str">
        <f>IFERROR(INDEX(REPORT!$A$4:$BZ$100,MATCH($A24,REPORT!$A$4:$A$100,0),MATCH(E$1,REPORT!$A$4:$BZ$4,0)),"")</f>
        <v>-</v>
      </c>
      <c r="F24" t="str">
        <f>IFERROR(INDEX(REPORT!$A$4:$BZ$100,MATCH($A24,REPORT!$A$4:$A$100,0),MATCH(F$1,REPORT!$A$4:$BZ$4,0)),"")</f>
        <v>-</v>
      </c>
      <c r="G24" t="str">
        <f>IFERROR(INDEX(REPORT!$A$4:$BZ$100,MATCH($A24,REPORT!$A$4:$A$100,0),MATCH(G$1,REPORT!$A$4:$BZ$4,0)),"")</f>
        <v>-</v>
      </c>
      <c r="H24" t="str">
        <f>IFERROR(INDEX(REPORT!$A$4:$BZ$100,MATCH($A24,REPORT!$A$4:$A$100,0),MATCH(H$1,REPORT!$A$4:$BZ$4,0)),"")</f>
        <v>-</v>
      </c>
      <c r="I24" t="str">
        <f>IFERROR(INDEX(REPORT!$A$4:$BZ$100,MATCH($A24,REPORT!$A$4:$A$100,0),MATCH(I$1,REPORT!$A$4:$BZ$4,0)),"")</f>
        <v>-</v>
      </c>
      <c r="J24" t="str">
        <f>IFERROR(INDEX(REPORT!$A$4:$BZ$100,MATCH($A24,REPORT!$A$4:$A$100,0),MATCH(J$1,REPORT!$A$4:$BZ$4,0)),"")</f>
        <v>-</v>
      </c>
      <c r="K24" t="str">
        <f>IFERROR(INDEX(REPORT!$A$4:$BZ$100,MATCH($A24,REPORT!$A$4:$A$100,0),MATCH(K$1,REPORT!$A$4:$BZ$4,0)),"")</f>
        <v>-</v>
      </c>
      <c r="L24" t="str">
        <f>IFERROR(INDEX(REPORT!$A$4:$BZ$100,MATCH($A24,REPORT!$A$4:$A$100,0),MATCH(L$1,REPORT!$A$4:$BZ$4,0)),"")</f>
        <v>-</v>
      </c>
      <c r="M24" t="str">
        <f>IFERROR(INDEX(REPORT!$A$4:$BZ$100,MATCH($A24,REPORT!$A$4:$A$100,0),MATCH(M$1,REPORT!$A$4:$BZ$4,0)),"")</f>
        <v>-</v>
      </c>
      <c r="N24" t="str">
        <f>IFERROR(INDEX(REPORT!$A$4:$BZ$100,MATCH($A24,REPORT!$A$4:$A$100,0),MATCH(N$1,REPORT!$A$4:$BZ$4,0)),"")</f>
        <v>-</v>
      </c>
      <c r="O24" t="str">
        <f>IFERROR(INDEX(REPORT!$A$4:$BZ$100,MATCH($A24,REPORT!$A$4:$A$100,0),MATCH(O$1,REPORT!$A$4:$BZ$4,0)),"")</f>
        <v>-</v>
      </c>
      <c r="P24" t="str">
        <f>IFERROR(INDEX(REPORT!$A$4:$BZ$100,MATCH($A24,REPORT!$A$4:$A$100,0),MATCH(P$1,REPORT!$A$4:$BZ$4,0)),"")</f>
        <v>-</v>
      </c>
      <c r="Q24" t="str">
        <f>IFERROR(INDEX(REPORT!$A$4:$BZ$100,MATCH($A24,REPORT!$A$4:$A$100,0),MATCH(Q$1,REPORT!$A$4:$BZ$4,0)),"")</f>
        <v>-</v>
      </c>
      <c r="R24" t="str">
        <f>IFERROR(INDEX(REPORT!$A$4:$BZ$100,MATCH($A24,REPORT!$A$4:$A$100,0),MATCH(R$1,REPORT!$A$4:$BZ$4,0)),"")</f>
        <v>-</v>
      </c>
      <c r="S24" t="str">
        <f>IFERROR(INDEX(REPORT!$A$4:$BZ$100,MATCH($A24,REPORT!$A$4:$A$100,0),MATCH(S$1,REPORT!$A$4:$BZ$4,0)),"")</f>
        <v>-</v>
      </c>
      <c r="T24" t="str">
        <f>IFERROR(INDEX(REPORT!$A$4:$BZ$100,MATCH($A24,REPORT!$A$4:$A$100,0),MATCH(T$1,REPORT!$A$4:$BZ$4,0)),"")</f>
        <v>-</v>
      </c>
      <c r="U24" t="str">
        <f>IFERROR(INDEX(REPORT!$A$4:$BZ$100,MATCH($A24,REPORT!$A$4:$A$100,0),MATCH(U$1,REPORT!$A$4:$BZ$4,0)),"")</f>
        <v>-</v>
      </c>
      <c r="V24" t="str">
        <f>IFERROR(INDEX(REPORT!$A$4:$BZ$100,MATCH($A24,REPORT!$A$4:$A$100,0),MATCH(V$1,REPORT!$A$4:$BZ$4,0)),"")</f>
        <v>-</v>
      </c>
      <c r="W24" t="str">
        <f>IFERROR(INDEX(REPORT!$A$4:$BZ$100,MATCH($A24,REPORT!$A$4:$A$100,0),MATCH(W$1,REPORT!$A$4:$BZ$4,0)),"")</f>
        <v>-</v>
      </c>
      <c r="X24" t="str">
        <f>IFERROR(INDEX(REPORT!$A$4:$BZ$100,MATCH($A24,REPORT!$A$4:$A$100,0),MATCH(X$1,REPORT!$A$4:$BZ$4,0)),"")</f>
        <v>-</v>
      </c>
      <c r="Y24" t="str">
        <f>IFERROR(INDEX(REPORT!$A$4:$BZ$100,MATCH($A24,REPORT!$A$4:$A$100,0),MATCH(Y$1,REPORT!$A$4:$BZ$4,0)),"")</f>
        <v>-</v>
      </c>
      <c r="Z24" t="str">
        <f>IFERROR(INDEX(REPORT!$A$4:$BZ$100,MATCH($A24,REPORT!$A$4:$A$100,0),MATCH(Z$1,REPORT!$A$4:$BZ$4,0)),"")</f>
        <v>-</v>
      </c>
      <c r="AA24" t="str">
        <f>IFERROR(INDEX(REPORT!$A$4:$BZ$100,MATCH($A24,REPORT!$A$4:$A$100,0),MATCH(AA$1,REPORT!$A$4:$BZ$4,0)),"")</f>
        <v>-</v>
      </c>
      <c r="AB24" t="str">
        <f>IFERROR(INDEX(REPORT!$A$4:$BZ$100,MATCH($A24,REPORT!$A$4:$A$100,0),MATCH(AB$1,REPORT!$A$4:$BZ$4,0)),"")</f>
        <v>-</v>
      </c>
      <c r="AC24" t="str">
        <f>IFERROR(INDEX(REPORT!$A$4:$BZ$100,MATCH($A24,REPORT!$A$4:$A$100,0),MATCH(AC$1,REPORT!$A$4:$BZ$4,0)),"")</f>
        <v>-</v>
      </c>
      <c r="AD24" t="str">
        <f>IFERROR(INDEX(REPORT!$A$4:$BZ$100,MATCH($A24,REPORT!$A$4:$A$100,0),MATCH(AD$1,REPORT!$A$4:$BZ$4,0)),"")</f>
        <v>-</v>
      </c>
      <c r="AE24" t="str">
        <f>IFERROR(INDEX(REPORT!$A$4:$BZ$100,MATCH($A24,REPORT!$A$4:$A$100,0),MATCH(AE$1,REPORT!$A$4:$BZ$4,0)),"")</f>
        <v>-</v>
      </c>
      <c r="AF24" t="str">
        <f>IFERROR(INDEX(REPORT!$A$4:$BZ$100,MATCH($A24,REPORT!$A$4:$A$100,0),MATCH(AF$1,REPORT!$A$4:$BZ$4,0)),"")</f>
        <v>-</v>
      </c>
      <c r="AG24" t="str">
        <f>IFERROR(INDEX(REPORT!$A$4:$BZ$100,MATCH($A24,REPORT!$A$4:$A$100,0),MATCH(AG$1,REPORT!$A$4:$BZ$4,0)),"")</f>
        <v>-</v>
      </c>
      <c r="AH24" t="str">
        <f>IFERROR(INDEX(REPORT!$A$4:$BZ$100,MATCH($A24,REPORT!$A$4:$A$100,0),MATCH(AH$1,REPORT!$A$4:$BZ$4,0)),"")</f>
        <v>-</v>
      </c>
      <c r="AI24" t="str">
        <f>IFERROR(INDEX(REPORT!$A$4:$BZ$100,MATCH($A24,REPORT!$A$4:$A$100,0),MATCH(AI$1,REPORT!$A$4:$BZ$4,0)),"")</f>
        <v>-</v>
      </c>
      <c r="AJ24" t="str">
        <f>IFERROR(INDEX(REPORT!$A$4:$BZ$100,MATCH($A24,REPORT!$A$4:$A$100,0),MATCH(AJ$1,REPORT!$A$4:$BZ$4,0)),"")</f>
        <v>-</v>
      </c>
      <c r="AK24" t="str">
        <f>IFERROR(INDEX(REPORT!$A$4:$BZ$100,MATCH($A24,REPORT!$A$4:$A$100,0),MATCH(AK$1,REPORT!$A$4:$BZ$4,0)),"")</f>
        <v>-</v>
      </c>
    </row>
    <row r="25" spans="1:37" x14ac:dyDescent="0.2">
      <c r="A25" t="str">
        <f>IF(LEN(REPORT!A28)&gt;2,REPORT!A28,"")</f>
        <v>CAR 24</v>
      </c>
      <c r="B25" t="str">
        <f>IFERROR(INDEX(REPORT!$A$2:$BZ$100,MATCH($A25,REPORT!$A$2:$A$100,0),MATCH(B$1,REPORT!$A$2:$BZ$2,0)),"")</f>
        <v>-</v>
      </c>
      <c r="C25" t="str">
        <f>IFERROR(INDEX(REPORT!$A$2:$BZ$100,MATCH($A25,REPORT!$A$2:$A$100,0),MATCH(C$1,REPORT!$A$2:$BZ$2,0)),"")</f>
        <v>-</v>
      </c>
      <c r="D25" t="str">
        <f>IFERROR(INDEX(REPORT!$A$4:$BZ$100,MATCH($A25,REPORT!$A$4:$A$100,0),MATCH(D$1,REPORT!$A$4:$BZ$4,0)),"")</f>
        <v>-</v>
      </c>
      <c r="E25" t="str">
        <f>IFERROR(INDEX(REPORT!$A$4:$BZ$100,MATCH($A25,REPORT!$A$4:$A$100,0),MATCH(E$1,REPORT!$A$4:$BZ$4,0)),"")</f>
        <v>-</v>
      </c>
      <c r="F25" t="str">
        <f>IFERROR(INDEX(REPORT!$A$4:$BZ$100,MATCH($A25,REPORT!$A$4:$A$100,0),MATCH(F$1,REPORT!$A$4:$BZ$4,0)),"")</f>
        <v>-</v>
      </c>
      <c r="G25" t="str">
        <f>IFERROR(INDEX(REPORT!$A$4:$BZ$100,MATCH($A25,REPORT!$A$4:$A$100,0),MATCH(G$1,REPORT!$A$4:$BZ$4,0)),"")</f>
        <v>-</v>
      </c>
      <c r="H25" t="str">
        <f>IFERROR(INDEX(REPORT!$A$4:$BZ$100,MATCH($A25,REPORT!$A$4:$A$100,0),MATCH(H$1,REPORT!$A$4:$BZ$4,0)),"")</f>
        <v>-</v>
      </c>
      <c r="I25" t="str">
        <f>IFERROR(INDEX(REPORT!$A$4:$BZ$100,MATCH($A25,REPORT!$A$4:$A$100,0),MATCH(I$1,REPORT!$A$4:$BZ$4,0)),"")</f>
        <v>-</v>
      </c>
      <c r="J25" t="str">
        <f>IFERROR(INDEX(REPORT!$A$4:$BZ$100,MATCH($A25,REPORT!$A$4:$A$100,0),MATCH(J$1,REPORT!$A$4:$BZ$4,0)),"")</f>
        <v>-</v>
      </c>
      <c r="K25" t="str">
        <f>IFERROR(INDEX(REPORT!$A$4:$BZ$100,MATCH($A25,REPORT!$A$4:$A$100,0),MATCH(K$1,REPORT!$A$4:$BZ$4,0)),"")</f>
        <v>-</v>
      </c>
      <c r="L25" t="str">
        <f>IFERROR(INDEX(REPORT!$A$4:$BZ$100,MATCH($A25,REPORT!$A$4:$A$100,0),MATCH(L$1,REPORT!$A$4:$BZ$4,0)),"")</f>
        <v>-</v>
      </c>
      <c r="M25" t="str">
        <f>IFERROR(INDEX(REPORT!$A$4:$BZ$100,MATCH($A25,REPORT!$A$4:$A$100,0),MATCH(M$1,REPORT!$A$4:$BZ$4,0)),"")</f>
        <v>-</v>
      </c>
      <c r="N25" t="str">
        <f>IFERROR(INDEX(REPORT!$A$4:$BZ$100,MATCH($A25,REPORT!$A$4:$A$100,0),MATCH(N$1,REPORT!$A$4:$BZ$4,0)),"")</f>
        <v>-</v>
      </c>
      <c r="O25" t="str">
        <f>IFERROR(INDEX(REPORT!$A$4:$BZ$100,MATCH($A25,REPORT!$A$4:$A$100,0),MATCH(O$1,REPORT!$A$4:$BZ$4,0)),"")</f>
        <v>-</v>
      </c>
      <c r="P25" t="str">
        <f>IFERROR(INDEX(REPORT!$A$4:$BZ$100,MATCH($A25,REPORT!$A$4:$A$100,0),MATCH(P$1,REPORT!$A$4:$BZ$4,0)),"")</f>
        <v>-</v>
      </c>
      <c r="Q25" t="str">
        <f>IFERROR(INDEX(REPORT!$A$4:$BZ$100,MATCH($A25,REPORT!$A$4:$A$100,0),MATCH(Q$1,REPORT!$A$4:$BZ$4,0)),"")</f>
        <v>-</v>
      </c>
      <c r="R25" t="str">
        <f>IFERROR(INDEX(REPORT!$A$4:$BZ$100,MATCH($A25,REPORT!$A$4:$A$100,0),MATCH(R$1,REPORT!$A$4:$BZ$4,0)),"")</f>
        <v>-</v>
      </c>
      <c r="S25" t="str">
        <f>IFERROR(INDEX(REPORT!$A$4:$BZ$100,MATCH($A25,REPORT!$A$4:$A$100,0),MATCH(S$1,REPORT!$A$4:$BZ$4,0)),"")</f>
        <v>-</v>
      </c>
      <c r="T25" t="str">
        <f>IFERROR(INDEX(REPORT!$A$4:$BZ$100,MATCH($A25,REPORT!$A$4:$A$100,0),MATCH(T$1,REPORT!$A$4:$BZ$4,0)),"")</f>
        <v>-</v>
      </c>
      <c r="U25" t="str">
        <f>IFERROR(INDEX(REPORT!$A$4:$BZ$100,MATCH($A25,REPORT!$A$4:$A$100,0),MATCH(U$1,REPORT!$A$4:$BZ$4,0)),"")</f>
        <v>-</v>
      </c>
      <c r="V25" t="str">
        <f>IFERROR(INDEX(REPORT!$A$4:$BZ$100,MATCH($A25,REPORT!$A$4:$A$100,0),MATCH(V$1,REPORT!$A$4:$BZ$4,0)),"")</f>
        <v>-</v>
      </c>
      <c r="W25" t="str">
        <f>IFERROR(INDEX(REPORT!$A$4:$BZ$100,MATCH($A25,REPORT!$A$4:$A$100,0),MATCH(W$1,REPORT!$A$4:$BZ$4,0)),"")</f>
        <v>-</v>
      </c>
      <c r="X25" t="str">
        <f>IFERROR(INDEX(REPORT!$A$4:$BZ$100,MATCH($A25,REPORT!$A$4:$A$100,0),MATCH(X$1,REPORT!$A$4:$BZ$4,0)),"")</f>
        <v>-</v>
      </c>
      <c r="Y25" t="str">
        <f>IFERROR(INDEX(REPORT!$A$4:$BZ$100,MATCH($A25,REPORT!$A$4:$A$100,0),MATCH(Y$1,REPORT!$A$4:$BZ$4,0)),"")</f>
        <v>-</v>
      </c>
      <c r="Z25" t="str">
        <f>IFERROR(INDEX(REPORT!$A$4:$BZ$100,MATCH($A25,REPORT!$A$4:$A$100,0),MATCH(Z$1,REPORT!$A$4:$BZ$4,0)),"")</f>
        <v>-</v>
      </c>
      <c r="AA25" t="str">
        <f>IFERROR(INDEX(REPORT!$A$4:$BZ$100,MATCH($A25,REPORT!$A$4:$A$100,0),MATCH(AA$1,REPORT!$A$4:$BZ$4,0)),"")</f>
        <v>-</v>
      </c>
      <c r="AB25" t="str">
        <f>IFERROR(INDEX(REPORT!$A$4:$BZ$100,MATCH($A25,REPORT!$A$4:$A$100,0),MATCH(AB$1,REPORT!$A$4:$BZ$4,0)),"")</f>
        <v>-</v>
      </c>
      <c r="AC25" t="str">
        <f>IFERROR(INDEX(REPORT!$A$4:$BZ$100,MATCH($A25,REPORT!$A$4:$A$100,0),MATCH(AC$1,REPORT!$A$4:$BZ$4,0)),"")</f>
        <v>-</v>
      </c>
      <c r="AD25" t="str">
        <f>IFERROR(INDEX(REPORT!$A$4:$BZ$100,MATCH($A25,REPORT!$A$4:$A$100,0),MATCH(AD$1,REPORT!$A$4:$BZ$4,0)),"")</f>
        <v>-</v>
      </c>
      <c r="AE25" t="str">
        <f>IFERROR(INDEX(REPORT!$A$4:$BZ$100,MATCH($A25,REPORT!$A$4:$A$100,0),MATCH(AE$1,REPORT!$A$4:$BZ$4,0)),"")</f>
        <v>-</v>
      </c>
      <c r="AF25" t="str">
        <f>IFERROR(INDEX(REPORT!$A$4:$BZ$100,MATCH($A25,REPORT!$A$4:$A$100,0),MATCH(AF$1,REPORT!$A$4:$BZ$4,0)),"")</f>
        <v>-</v>
      </c>
      <c r="AG25" t="str">
        <f>IFERROR(INDEX(REPORT!$A$4:$BZ$100,MATCH($A25,REPORT!$A$4:$A$100,0),MATCH(AG$1,REPORT!$A$4:$BZ$4,0)),"")</f>
        <v>-</v>
      </c>
      <c r="AH25" t="str">
        <f>IFERROR(INDEX(REPORT!$A$4:$BZ$100,MATCH($A25,REPORT!$A$4:$A$100,0),MATCH(AH$1,REPORT!$A$4:$BZ$4,0)),"")</f>
        <v>-</v>
      </c>
      <c r="AI25" t="str">
        <f>IFERROR(INDEX(REPORT!$A$4:$BZ$100,MATCH($A25,REPORT!$A$4:$A$100,0),MATCH(AI$1,REPORT!$A$4:$BZ$4,0)),"")</f>
        <v>-</v>
      </c>
      <c r="AJ25" t="str">
        <f>IFERROR(INDEX(REPORT!$A$4:$BZ$100,MATCH($A25,REPORT!$A$4:$A$100,0),MATCH(AJ$1,REPORT!$A$4:$BZ$4,0)),"")</f>
        <v>-</v>
      </c>
      <c r="AK25" t="str">
        <f>IFERROR(INDEX(REPORT!$A$4:$BZ$100,MATCH($A25,REPORT!$A$4:$A$100,0),MATCH(AK$1,REPORT!$A$4:$BZ$4,0)),"")</f>
        <v>-</v>
      </c>
    </row>
    <row r="26" spans="1:37" x14ac:dyDescent="0.2">
      <c r="A26" t="str">
        <f>IF(LEN(REPORT!A29)&gt;2,REPORT!A29,"")</f>
        <v>CAR 25</v>
      </c>
      <c r="B26" t="str">
        <f>IFERROR(INDEX(REPORT!$A$2:$BZ$100,MATCH($A26,REPORT!$A$2:$A$100,0),MATCH(B$1,REPORT!$A$2:$BZ$2,0)),"")</f>
        <v>-</v>
      </c>
      <c r="C26" t="str">
        <f>IFERROR(INDEX(REPORT!$A$2:$BZ$100,MATCH($A26,REPORT!$A$2:$A$100,0),MATCH(C$1,REPORT!$A$2:$BZ$2,0)),"")</f>
        <v>-</v>
      </c>
      <c r="D26" t="str">
        <f>IFERROR(INDEX(REPORT!$A$4:$BZ$100,MATCH($A26,REPORT!$A$4:$A$100,0),MATCH(D$1,REPORT!$A$4:$BZ$4,0)),"")</f>
        <v>-</v>
      </c>
      <c r="E26" t="str">
        <f>IFERROR(INDEX(REPORT!$A$4:$BZ$100,MATCH($A26,REPORT!$A$4:$A$100,0),MATCH(E$1,REPORT!$A$4:$BZ$4,0)),"")</f>
        <v>-</v>
      </c>
      <c r="F26" t="str">
        <f>IFERROR(INDEX(REPORT!$A$4:$BZ$100,MATCH($A26,REPORT!$A$4:$A$100,0),MATCH(F$1,REPORT!$A$4:$BZ$4,0)),"")</f>
        <v>-</v>
      </c>
      <c r="G26" t="str">
        <f>IFERROR(INDEX(REPORT!$A$4:$BZ$100,MATCH($A26,REPORT!$A$4:$A$100,0),MATCH(G$1,REPORT!$A$4:$BZ$4,0)),"")</f>
        <v>-</v>
      </c>
      <c r="H26" t="str">
        <f>IFERROR(INDEX(REPORT!$A$4:$BZ$100,MATCH($A26,REPORT!$A$4:$A$100,0),MATCH(H$1,REPORT!$A$4:$BZ$4,0)),"")</f>
        <v>-</v>
      </c>
      <c r="I26" t="str">
        <f>IFERROR(INDEX(REPORT!$A$4:$BZ$100,MATCH($A26,REPORT!$A$4:$A$100,0),MATCH(I$1,REPORT!$A$4:$BZ$4,0)),"")</f>
        <v>-</v>
      </c>
      <c r="J26" t="str">
        <f>IFERROR(INDEX(REPORT!$A$4:$BZ$100,MATCH($A26,REPORT!$A$4:$A$100,0),MATCH(J$1,REPORT!$A$4:$BZ$4,0)),"")</f>
        <v>-</v>
      </c>
      <c r="K26" t="str">
        <f>IFERROR(INDEX(REPORT!$A$4:$BZ$100,MATCH($A26,REPORT!$A$4:$A$100,0),MATCH(K$1,REPORT!$A$4:$BZ$4,0)),"")</f>
        <v>-</v>
      </c>
      <c r="L26" t="str">
        <f>IFERROR(INDEX(REPORT!$A$4:$BZ$100,MATCH($A26,REPORT!$A$4:$A$100,0),MATCH(L$1,REPORT!$A$4:$BZ$4,0)),"")</f>
        <v>-</v>
      </c>
      <c r="M26" t="str">
        <f>IFERROR(INDEX(REPORT!$A$4:$BZ$100,MATCH($A26,REPORT!$A$4:$A$100,0),MATCH(M$1,REPORT!$A$4:$BZ$4,0)),"")</f>
        <v>-</v>
      </c>
      <c r="N26" t="str">
        <f>IFERROR(INDEX(REPORT!$A$4:$BZ$100,MATCH($A26,REPORT!$A$4:$A$100,0),MATCH(N$1,REPORT!$A$4:$BZ$4,0)),"")</f>
        <v>-</v>
      </c>
      <c r="O26" t="str">
        <f>IFERROR(INDEX(REPORT!$A$4:$BZ$100,MATCH($A26,REPORT!$A$4:$A$100,0),MATCH(O$1,REPORT!$A$4:$BZ$4,0)),"")</f>
        <v>-</v>
      </c>
      <c r="P26" t="str">
        <f>IFERROR(INDEX(REPORT!$A$4:$BZ$100,MATCH($A26,REPORT!$A$4:$A$100,0),MATCH(P$1,REPORT!$A$4:$BZ$4,0)),"")</f>
        <v>-</v>
      </c>
      <c r="Q26" t="str">
        <f>IFERROR(INDEX(REPORT!$A$4:$BZ$100,MATCH($A26,REPORT!$A$4:$A$100,0),MATCH(Q$1,REPORT!$A$4:$BZ$4,0)),"")</f>
        <v>-</v>
      </c>
      <c r="R26" t="str">
        <f>IFERROR(INDEX(REPORT!$A$4:$BZ$100,MATCH($A26,REPORT!$A$4:$A$100,0),MATCH(R$1,REPORT!$A$4:$BZ$4,0)),"")</f>
        <v>-</v>
      </c>
      <c r="S26" t="str">
        <f>IFERROR(INDEX(REPORT!$A$4:$BZ$100,MATCH($A26,REPORT!$A$4:$A$100,0),MATCH(S$1,REPORT!$A$4:$BZ$4,0)),"")</f>
        <v>-</v>
      </c>
      <c r="T26" t="str">
        <f>IFERROR(INDEX(REPORT!$A$4:$BZ$100,MATCH($A26,REPORT!$A$4:$A$100,0),MATCH(T$1,REPORT!$A$4:$BZ$4,0)),"")</f>
        <v>-</v>
      </c>
      <c r="U26" t="str">
        <f>IFERROR(INDEX(REPORT!$A$4:$BZ$100,MATCH($A26,REPORT!$A$4:$A$100,0),MATCH(U$1,REPORT!$A$4:$BZ$4,0)),"")</f>
        <v>-</v>
      </c>
      <c r="V26" t="str">
        <f>IFERROR(INDEX(REPORT!$A$4:$BZ$100,MATCH($A26,REPORT!$A$4:$A$100,0),MATCH(V$1,REPORT!$A$4:$BZ$4,0)),"")</f>
        <v>-</v>
      </c>
      <c r="W26" t="str">
        <f>IFERROR(INDEX(REPORT!$A$4:$BZ$100,MATCH($A26,REPORT!$A$4:$A$100,0),MATCH(W$1,REPORT!$A$4:$BZ$4,0)),"")</f>
        <v>-</v>
      </c>
      <c r="X26" t="str">
        <f>IFERROR(INDEX(REPORT!$A$4:$BZ$100,MATCH($A26,REPORT!$A$4:$A$100,0),MATCH(X$1,REPORT!$A$4:$BZ$4,0)),"")</f>
        <v>-</v>
      </c>
      <c r="Y26" t="str">
        <f>IFERROR(INDEX(REPORT!$A$4:$BZ$100,MATCH($A26,REPORT!$A$4:$A$100,0),MATCH(Y$1,REPORT!$A$4:$BZ$4,0)),"")</f>
        <v>-</v>
      </c>
      <c r="Z26" t="str">
        <f>IFERROR(INDEX(REPORT!$A$4:$BZ$100,MATCH($A26,REPORT!$A$4:$A$100,0),MATCH(Z$1,REPORT!$A$4:$BZ$4,0)),"")</f>
        <v>-</v>
      </c>
      <c r="AA26" t="str">
        <f>IFERROR(INDEX(REPORT!$A$4:$BZ$100,MATCH($A26,REPORT!$A$4:$A$100,0),MATCH(AA$1,REPORT!$A$4:$BZ$4,0)),"")</f>
        <v>-</v>
      </c>
      <c r="AB26" t="str">
        <f>IFERROR(INDEX(REPORT!$A$4:$BZ$100,MATCH($A26,REPORT!$A$4:$A$100,0),MATCH(AB$1,REPORT!$A$4:$BZ$4,0)),"")</f>
        <v>-</v>
      </c>
      <c r="AC26" t="str">
        <f>IFERROR(INDEX(REPORT!$A$4:$BZ$100,MATCH($A26,REPORT!$A$4:$A$100,0),MATCH(AC$1,REPORT!$A$4:$BZ$4,0)),"")</f>
        <v>-</v>
      </c>
      <c r="AD26" t="str">
        <f>IFERROR(INDEX(REPORT!$A$4:$BZ$100,MATCH($A26,REPORT!$A$4:$A$100,0),MATCH(AD$1,REPORT!$A$4:$BZ$4,0)),"")</f>
        <v>-</v>
      </c>
      <c r="AE26" t="str">
        <f>IFERROR(INDEX(REPORT!$A$4:$BZ$100,MATCH($A26,REPORT!$A$4:$A$100,0),MATCH(AE$1,REPORT!$A$4:$BZ$4,0)),"")</f>
        <v>-</v>
      </c>
      <c r="AF26" t="str">
        <f>IFERROR(INDEX(REPORT!$A$4:$BZ$100,MATCH($A26,REPORT!$A$4:$A$100,0),MATCH(AF$1,REPORT!$A$4:$BZ$4,0)),"")</f>
        <v>-</v>
      </c>
      <c r="AG26" t="str">
        <f>IFERROR(INDEX(REPORT!$A$4:$BZ$100,MATCH($A26,REPORT!$A$4:$A$100,0),MATCH(AG$1,REPORT!$A$4:$BZ$4,0)),"")</f>
        <v>-</v>
      </c>
      <c r="AH26" t="str">
        <f>IFERROR(INDEX(REPORT!$A$4:$BZ$100,MATCH($A26,REPORT!$A$4:$A$100,0),MATCH(AH$1,REPORT!$A$4:$BZ$4,0)),"")</f>
        <v>-</v>
      </c>
      <c r="AI26" t="str">
        <f>IFERROR(INDEX(REPORT!$A$4:$BZ$100,MATCH($A26,REPORT!$A$4:$A$100,0),MATCH(AI$1,REPORT!$A$4:$BZ$4,0)),"")</f>
        <v>-</v>
      </c>
      <c r="AJ26" t="str">
        <f>IFERROR(INDEX(REPORT!$A$4:$BZ$100,MATCH($A26,REPORT!$A$4:$A$100,0),MATCH(AJ$1,REPORT!$A$4:$BZ$4,0)),"")</f>
        <v>-</v>
      </c>
      <c r="AK26" t="str">
        <f>IFERROR(INDEX(REPORT!$A$4:$BZ$100,MATCH($A26,REPORT!$A$4:$A$100,0),MATCH(AK$1,REPORT!$A$4:$BZ$4,0)),"")</f>
        <v>-</v>
      </c>
    </row>
    <row r="27" spans="1:37" x14ac:dyDescent="0.2">
      <c r="A27" t="str">
        <f>IF(LEN(REPORT!A30)&gt;2,REPORT!A30,"")</f>
        <v>CAR 26</v>
      </c>
      <c r="B27" t="str">
        <f>IFERROR(INDEX(REPORT!$A$2:$BZ$100,MATCH($A27,REPORT!$A$2:$A$100,0),MATCH(B$1,REPORT!$A$2:$BZ$2,0)),"")</f>
        <v>-</v>
      </c>
      <c r="C27" t="str">
        <f>IFERROR(INDEX(REPORT!$A$2:$BZ$100,MATCH($A27,REPORT!$A$2:$A$100,0),MATCH(C$1,REPORT!$A$2:$BZ$2,0)),"")</f>
        <v>-</v>
      </c>
      <c r="D27" t="str">
        <f>IFERROR(INDEX(REPORT!$A$4:$BZ$100,MATCH($A27,REPORT!$A$4:$A$100,0),MATCH(D$1,REPORT!$A$4:$BZ$4,0)),"")</f>
        <v>-</v>
      </c>
      <c r="E27" t="str">
        <f>IFERROR(INDEX(REPORT!$A$4:$BZ$100,MATCH($A27,REPORT!$A$4:$A$100,0),MATCH(E$1,REPORT!$A$4:$BZ$4,0)),"")</f>
        <v>-</v>
      </c>
      <c r="F27" t="str">
        <f>IFERROR(INDEX(REPORT!$A$4:$BZ$100,MATCH($A27,REPORT!$A$4:$A$100,0),MATCH(F$1,REPORT!$A$4:$BZ$4,0)),"")</f>
        <v>-</v>
      </c>
      <c r="G27" t="str">
        <f>IFERROR(INDEX(REPORT!$A$4:$BZ$100,MATCH($A27,REPORT!$A$4:$A$100,0),MATCH(G$1,REPORT!$A$4:$BZ$4,0)),"")</f>
        <v>-</v>
      </c>
      <c r="H27" t="str">
        <f>IFERROR(INDEX(REPORT!$A$4:$BZ$100,MATCH($A27,REPORT!$A$4:$A$100,0),MATCH(H$1,REPORT!$A$4:$BZ$4,0)),"")</f>
        <v>-</v>
      </c>
      <c r="I27" t="str">
        <f>IFERROR(INDEX(REPORT!$A$4:$BZ$100,MATCH($A27,REPORT!$A$4:$A$100,0),MATCH(I$1,REPORT!$A$4:$BZ$4,0)),"")</f>
        <v>-</v>
      </c>
      <c r="J27" t="str">
        <f>IFERROR(INDEX(REPORT!$A$4:$BZ$100,MATCH($A27,REPORT!$A$4:$A$100,0),MATCH(J$1,REPORT!$A$4:$BZ$4,0)),"")</f>
        <v>-</v>
      </c>
      <c r="K27" t="str">
        <f>IFERROR(INDEX(REPORT!$A$4:$BZ$100,MATCH($A27,REPORT!$A$4:$A$100,0),MATCH(K$1,REPORT!$A$4:$BZ$4,0)),"")</f>
        <v>-</v>
      </c>
      <c r="L27" t="str">
        <f>IFERROR(INDEX(REPORT!$A$4:$BZ$100,MATCH($A27,REPORT!$A$4:$A$100,0),MATCH(L$1,REPORT!$A$4:$BZ$4,0)),"")</f>
        <v>-</v>
      </c>
      <c r="M27" t="str">
        <f>IFERROR(INDEX(REPORT!$A$4:$BZ$100,MATCH($A27,REPORT!$A$4:$A$100,0),MATCH(M$1,REPORT!$A$4:$BZ$4,0)),"")</f>
        <v>-</v>
      </c>
      <c r="N27" t="str">
        <f>IFERROR(INDEX(REPORT!$A$4:$BZ$100,MATCH($A27,REPORT!$A$4:$A$100,0),MATCH(N$1,REPORT!$A$4:$BZ$4,0)),"")</f>
        <v>-</v>
      </c>
      <c r="O27" t="str">
        <f>IFERROR(INDEX(REPORT!$A$4:$BZ$100,MATCH($A27,REPORT!$A$4:$A$100,0),MATCH(O$1,REPORT!$A$4:$BZ$4,0)),"")</f>
        <v>-</v>
      </c>
      <c r="P27" t="str">
        <f>IFERROR(INDEX(REPORT!$A$4:$BZ$100,MATCH($A27,REPORT!$A$4:$A$100,0),MATCH(P$1,REPORT!$A$4:$BZ$4,0)),"")</f>
        <v>-</v>
      </c>
      <c r="Q27" t="str">
        <f>IFERROR(INDEX(REPORT!$A$4:$BZ$100,MATCH($A27,REPORT!$A$4:$A$100,0),MATCH(Q$1,REPORT!$A$4:$BZ$4,0)),"")</f>
        <v>-</v>
      </c>
      <c r="R27" t="str">
        <f>IFERROR(INDEX(REPORT!$A$4:$BZ$100,MATCH($A27,REPORT!$A$4:$A$100,0),MATCH(R$1,REPORT!$A$4:$BZ$4,0)),"")</f>
        <v>-</v>
      </c>
      <c r="S27" t="str">
        <f>IFERROR(INDEX(REPORT!$A$4:$BZ$100,MATCH($A27,REPORT!$A$4:$A$100,0),MATCH(S$1,REPORT!$A$4:$BZ$4,0)),"")</f>
        <v>-</v>
      </c>
      <c r="T27" t="str">
        <f>IFERROR(INDEX(REPORT!$A$4:$BZ$100,MATCH($A27,REPORT!$A$4:$A$100,0),MATCH(T$1,REPORT!$A$4:$BZ$4,0)),"")</f>
        <v>-</v>
      </c>
      <c r="U27" t="str">
        <f>IFERROR(INDEX(REPORT!$A$4:$BZ$100,MATCH($A27,REPORT!$A$4:$A$100,0),MATCH(U$1,REPORT!$A$4:$BZ$4,0)),"")</f>
        <v>-</v>
      </c>
      <c r="V27" t="str">
        <f>IFERROR(INDEX(REPORT!$A$4:$BZ$100,MATCH($A27,REPORT!$A$4:$A$100,0),MATCH(V$1,REPORT!$A$4:$BZ$4,0)),"")</f>
        <v>-</v>
      </c>
      <c r="W27" t="str">
        <f>IFERROR(INDEX(REPORT!$A$4:$BZ$100,MATCH($A27,REPORT!$A$4:$A$100,0),MATCH(W$1,REPORT!$A$4:$BZ$4,0)),"")</f>
        <v>-</v>
      </c>
      <c r="X27" t="str">
        <f>IFERROR(INDEX(REPORT!$A$4:$BZ$100,MATCH($A27,REPORT!$A$4:$A$100,0),MATCH(X$1,REPORT!$A$4:$BZ$4,0)),"")</f>
        <v>-</v>
      </c>
      <c r="Y27" t="str">
        <f>IFERROR(INDEX(REPORT!$A$4:$BZ$100,MATCH($A27,REPORT!$A$4:$A$100,0),MATCH(Y$1,REPORT!$A$4:$BZ$4,0)),"")</f>
        <v>-</v>
      </c>
      <c r="Z27" t="str">
        <f>IFERROR(INDEX(REPORT!$A$4:$BZ$100,MATCH($A27,REPORT!$A$4:$A$100,0),MATCH(Z$1,REPORT!$A$4:$BZ$4,0)),"")</f>
        <v>-</v>
      </c>
      <c r="AA27" t="str">
        <f>IFERROR(INDEX(REPORT!$A$4:$BZ$100,MATCH($A27,REPORT!$A$4:$A$100,0),MATCH(AA$1,REPORT!$A$4:$BZ$4,0)),"")</f>
        <v>-</v>
      </c>
      <c r="AB27" t="str">
        <f>IFERROR(INDEX(REPORT!$A$4:$BZ$100,MATCH($A27,REPORT!$A$4:$A$100,0),MATCH(AB$1,REPORT!$A$4:$BZ$4,0)),"")</f>
        <v>-</v>
      </c>
      <c r="AC27" t="str">
        <f>IFERROR(INDEX(REPORT!$A$4:$BZ$100,MATCH($A27,REPORT!$A$4:$A$100,0),MATCH(AC$1,REPORT!$A$4:$BZ$4,0)),"")</f>
        <v>-</v>
      </c>
      <c r="AD27" t="str">
        <f>IFERROR(INDEX(REPORT!$A$4:$BZ$100,MATCH($A27,REPORT!$A$4:$A$100,0),MATCH(AD$1,REPORT!$A$4:$BZ$4,0)),"")</f>
        <v>-</v>
      </c>
      <c r="AE27" t="str">
        <f>IFERROR(INDEX(REPORT!$A$4:$BZ$100,MATCH($A27,REPORT!$A$4:$A$100,0),MATCH(AE$1,REPORT!$A$4:$BZ$4,0)),"")</f>
        <v>-</v>
      </c>
      <c r="AF27" t="str">
        <f>IFERROR(INDEX(REPORT!$A$4:$BZ$100,MATCH($A27,REPORT!$A$4:$A$100,0),MATCH(AF$1,REPORT!$A$4:$BZ$4,0)),"")</f>
        <v>-</v>
      </c>
      <c r="AG27" t="str">
        <f>IFERROR(INDEX(REPORT!$A$4:$BZ$100,MATCH($A27,REPORT!$A$4:$A$100,0),MATCH(AG$1,REPORT!$A$4:$BZ$4,0)),"")</f>
        <v>-</v>
      </c>
      <c r="AH27" t="str">
        <f>IFERROR(INDEX(REPORT!$A$4:$BZ$100,MATCH($A27,REPORT!$A$4:$A$100,0),MATCH(AH$1,REPORT!$A$4:$BZ$4,0)),"")</f>
        <v>-</v>
      </c>
      <c r="AI27" t="str">
        <f>IFERROR(INDEX(REPORT!$A$4:$BZ$100,MATCH($A27,REPORT!$A$4:$A$100,0),MATCH(AI$1,REPORT!$A$4:$BZ$4,0)),"")</f>
        <v>-</v>
      </c>
      <c r="AJ27" t="str">
        <f>IFERROR(INDEX(REPORT!$A$4:$BZ$100,MATCH($A27,REPORT!$A$4:$A$100,0),MATCH(AJ$1,REPORT!$A$4:$BZ$4,0)),"")</f>
        <v>-</v>
      </c>
      <c r="AK27" t="str">
        <f>IFERROR(INDEX(REPORT!$A$4:$BZ$100,MATCH($A27,REPORT!$A$4:$A$100,0),MATCH(AK$1,REPORT!$A$4:$BZ$4,0)),"")</f>
        <v>-</v>
      </c>
    </row>
    <row r="28" spans="1:37" x14ac:dyDescent="0.2">
      <c r="A28" t="str">
        <f>IF(LEN(REPORT!A31)&gt;2,REPORT!A31,"")</f>
        <v>CAR 27</v>
      </c>
      <c r="B28" t="str">
        <f>IFERROR(INDEX(REPORT!$A$2:$BZ$100,MATCH($A28,REPORT!$A$2:$A$100,0),MATCH(B$1,REPORT!$A$2:$BZ$2,0)),"")</f>
        <v>-</v>
      </c>
      <c r="C28" t="str">
        <f>IFERROR(INDEX(REPORT!$A$2:$BZ$100,MATCH($A28,REPORT!$A$2:$A$100,0),MATCH(C$1,REPORT!$A$2:$BZ$2,0)),"")</f>
        <v>-</v>
      </c>
      <c r="D28" t="str">
        <f>IFERROR(INDEX(REPORT!$A$4:$BZ$100,MATCH($A28,REPORT!$A$4:$A$100,0),MATCH(D$1,REPORT!$A$4:$BZ$4,0)),"")</f>
        <v>-</v>
      </c>
      <c r="E28" t="str">
        <f>IFERROR(INDEX(REPORT!$A$4:$BZ$100,MATCH($A28,REPORT!$A$4:$A$100,0),MATCH(E$1,REPORT!$A$4:$BZ$4,0)),"")</f>
        <v>-</v>
      </c>
      <c r="F28" t="str">
        <f>IFERROR(INDEX(REPORT!$A$4:$BZ$100,MATCH($A28,REPORT!$A$4:$A$100,0),MATCH(F$1,REPORT!$A$4:$BZ$4,0)),"")</f>
        <v>-</v>
      </c>
      <c r="G28" t="str">
        <f>IFERROR(INDEX(REPORT!$A$4:$BZ$100,MATCH($A28,REPORT!$A$4:$A$100,0),MATCH(G$1,REPORT!$A$4:$BZ$4,0)),"")</f>
        <v>-</v>
      </c>
      <c r="H28" t="str">
        <f>IFERROR(INDEX(REPORT!$A$4:$BZ$100,MATCH($A28,REPORT!$A$4:$A$100,0),MATCH(H$1,REPORT!$A$4:$BZ$4,0)),"")</f>
        <v>-</v>
      </c>
      <c r="I28" t="str">
        <f>IFERROR(INDEX(REPORT!$A$4:$BZ$100,MATCH($A28,REPORT!$A$4:$A$100,0),MATCH(I$1,REPORT!$A$4:$BZ$4,0)),"")</f>
        <v>-</v>
      </c>
      <c r="J28" t="str">
        <f>IFERROR(INDEX(REPORT!$A$4:$BZ$100,MATCH($A28,REPORT!$A$4:$A$100,0),MATCH(J$1,REPORT!$A$4:$BZ$4,0)),"")</f>
        <v>-</v>
      </c>
      <c r="K28" t="str">
        <f>IFERROR(INDEX(REPORT!$A$4:$BZ$100,MATCH($A28,REPORT!$A$4:$A$100,0),MATCH(K$1,REPORT!$A$4:$BZ$4,0)),"")</f>
        <v>-</v>
      </c>
      <c r="L28" t="str">
        <f>IFERROR(INDEX(REPORT!$A$4:$BZ$100,MATCH($A28,REPORT!$A$4:$A$100,0),MATCH(L$1,REPORT!$A$4:$BZ$4,0)),"")</f>
        <v>-</v>
      </c>
      <c r="M28" t="str">
        <f>IFERROR(INDEX(REPORT!$A$4:$BZ$100,MATCH($A28,REPORT!$A$4:$A$100,0),MATCH(M$1,REPORT!$A$4:$BZ$4,0)),"")</f>
        <v>-</v>
      </c>
      <c r="N28" t="str">
        <f>IFERROR(INDEX(REPORT!$A$4:$BZ$100,MATCH($A28,REPORT!$A$4:$A$100,0),MATCH(N$1,REPORT!$A$4:$BZ$4,0)),"")</f>
        <v>-</v>
      </c>
      <c r="O28" t="str">
        <f>IFERROR(INDEX(REPORT!$A$4:$BZ$100,MATCH($A28,REPORT!$A$4:$A$100,0),MATCH(O$1,REPORT!$A$4:$BZ$4,0)),"")</f>
        <v>-</v>
      </c>
      <c r="P28" t="str">
        <f>IFERROR(INDEX(REPORT!$A$4:$BZ$100,MATCH($A28,REPORT!$A$4:$A$100,0),MATCH(P$1,REPORT!$A$4:$BZ$4,0)),"")</f>
        <v>-</v>
      </c>
      <c r="Q28" t="str">
        <f>IFERROR(INDEX(REPORT!$A$4:$BZ$100,MATCH($A28,REPORT!$A$4:$A$100,0),MATCH(Q$1,REPORT!$A$4:$BZ$4,0)),"")</f>
        <v>-</v>
      </c>
      <c r="R28" t="str">
        <f>IFERROR(INDEX(REPORT!$A$4:$BZ$100,MATCH($A28,REPORT!$A$4:$A$100,0),MATCH(R$1,REPORT!$A$4:$BZ$4,0)),"")</f>
        <v>-</v>
      </c>
      <c r="S28" t="str">
        <f>IFERROR(INDEX(REPORT!$A$4:$BZ$100,MATCH($A28,REPORT!$A$4:$A$100,0),MATCH(S$1,REPORT!$A$4:$BZ$4,0)),"")</f>
        <v>-</v>
      </c>
      <c r="T28" t="str">
        <f>IFERROR(INDEX(REPORT!$A$4:$BZ$100,MATCH($A28,REPORT!$A$4:$A$100,0),MATCH(T$1,REPORT!$A$4:$BZ$4,0)),"")</f>
        <v>-</v>
      </c>
      <c r="U28" t="str">
        <f>IFERROR(INDEX(REPORT!$A$4:$BZ$100,MATCH($A28,REPORT!$A$4:$A$100,0),MATCH(U$1,REPORT!$A$4:$BZ$4,0)),"")</f>
        <v>-</v>
      </c>
      <c r="V28" t="str">
        <f>IFERROR(INDEX(REPORT!$A$4:$BZ$100,MATCH($A28,REPORT!$A$4:$A$100,0),MATCH(V$1,REPORT!$A$4:$BZ$4,0)),"")</f>
        <v>-</v>
      </c>
      <c r="W28" t="str">
        <f>IFERROR(INDEX(REPORT!$A$4:$BZ$100,MATCH($A28,REPORT!$A$4:$A$100,0),MATCH(W$1,REPORT!$A$4:$BZ$4,0)),"")</f>
        <v>-</v>
      </c>
      <c r="X28" t="str">
        <f>IFERROR(INDEX(REPORT!$A$4:$BZ$100,MATCH($A28,REPORT!$A$4:$A$100,0),MATCH(X$1,REPORT!$A$4:$BZ$4,0)),"")</f>
        <v>-</v>
      </c>
      <c r="Y28" t="str">
        <f>IFERROR(INDEX(REPORT!$A$4:$BZ$100,MATCH($A28,REPORT!$A$4:$A$100,0),MATCH(Y$1,REPORT!$A$4:$BZ$4,0)),"")</f>
        <v>-</v>
      </c>
      <c r="Z28" t="str">
        <f>IFERROR(INDEX(REPORT!$A$4:$BZ$100,MATCH($A28,REPORT!$A$4:$A$100,0),MATCH(Z$1,REPORT!$A$4:$BZ$4,0)),"")</f>
        <v>-</v>
      </c>
      <c r="AA28" t="str">
        <f>IFERROR(INDEX(REPORT!$A$4:$BZ$100,MATCH($A28,REPORT!$A$4:$A$100,0),MATCH(AA$1,REPORT!$A$4:$BZ$4,0)),"")</f>
        <v>-</v>
      </c>
      <c r="AB28" t="str">
        <f>IFERROR(INDEX(REPORT!$A$4:$BZ$100,MATCH($A28,REPORT!$A$4:$A$100,0),MATCH(AB$1,REPORT!$A$4:$BZ$4,0)),"")</f>
        <v>-</v>
      </c>
      <c r="AC28" t="str">
        <f>IFERROR(INDEX(REPORT!$A$4:$BZ$100,MATCH($A28,REPORT!$A$4:$A$100,0),MATCH(AC$1,REPORT!$A$4:$BZ$4,0)),"")</f>
        <v>-</v>
      </c>
      <c r="AD28" t="str">
        <f>IFERROR(INDEX(REPORT!$A$4:$BZ$100,MATCH($A28,REPORT!$A$4:$A$100,0),MATCH(AD$1,REPORT!$A$4:$BZ$4,0)),"")</f>
        <v>-</v>
      </c>
      <c r="AE28" t="str">
        <f>IFERROR(INDEX(REPORT!$A$4:$BZ$100,MATCH($A28,REPORT!$A$4:$A$100,0),MATCH(AE$1,REPORT!$A$4:$BZ$4,0)),"")</f>
        <v>-</v>
      </c>
      <c r="AF28" t="str">
        <f>IFERROR(INDEX(REPORT!$A$4:$BZ$100,MATCH($A28,REPORT!$A$4:$A$100,0),MATCH(AF$1,REPORT!$A$4:$BZ$4,0)),"")</f>
        <v>-</v>
      </c>
      <c r="AG28" t="str">
        <f>IFERROR(INDEX(REPORT!$A$4:$BZ$100,MATCH($A28,REPORT!$A$4:$A$100,0),MATCH(AG$1,REPORT!$A$4:$BZ$4,0)),"")</f>
        <v>-</v>
      </c>
      <c r="AH28" t="str">
        <f>IFERROR(INDEX(REPORT!$A$4:$BZ$100,MATCH($A28,REPORT!$A$4:$A$100,0),MATCH(AH$1,REPORT!$A$4:$BZ$4,0)),"")</f>
        <v>-</v>
      </c>
      <c r="AI28" t="str">
        <f>IFERROR(INDEX(REPORT!$A$4:$BZ$100,MATCH($A28,REPORT!$A$4:$A$100,0),MATCH(AI$1,REPORT!$A$4:$BZ$4,0)),"")</f>
        <v>-</v>
      </c>
      <c r="AJ28" t="str">
        <f>IFERROR(INDEX(REPORT!$A$4:$BZ$100,MATCH($A28,REPORT!$A$4:$A$100,0),MATCH(AJ$1,REPORT!$A$4:$BZ$4,0)),"")</f>
        <v>-</v>
      </c>
      <c r="AK28" t="str">
        <f>IFERROR(INDEX(REPORT!$A$4:$BZ$100,MATCH($A28,REPORT!$A$4:$A$100,0),MATCH(AK$1,REPORT!$A$4:$BZ$4,0)),"")</f>
        <v>-</v>
      </c>
    </row>
    <row r="29" spans="1:37" x14ac:dyDescent="0.2">
      <c r="A29" t="str">
        <f>IF(LEN(REPORT!A32)&gt;2,REPORT!A32,"")</f>
        <v>CAR 28</v>
      </c>
      <c r="B29" t="str">
        <f>IFERROR(INDEX(REPORT!$A$2:$BZ$100,MATCH($A29,REPORT!$A$2:$A$100,0),MATCH(B$1,REPORT!$A$2:$BZ$2,0)),"")</f>
        <v>-</v>
      </c>
      <c r="C29" t="str">
        <f>IFERROR(INDEX(REPORT!$A$2:$BZ$100,MATCH($A29,REPORT!$A$2:$A$100,0),MATCH(C$1,REPORT!$A$2:$BZ$2,0)),"")</f>
        <v>-</v>
      </c>
      <c r="D29" t="str">
        <f>IFERROR(INDEX(REPORT!$A$4:$BZ$100,MATCH($A29,REPORT!$A$4:$A$100,0),MATCH(D$1,REPORT!$A$4:$BZ$4,0)),"")</f>
        <v>-</v>
      </c>
      <c r="E29" t="str">
        <f>IFERROR(INDEX(REPORT!$A$4:$BZ$100,MATCH($A29,REPORT!$A$4:$A$100,0),MATCH(E$1,REPORT!$A$4:$BZ$4,0)),"")</f>
        <v>-</v>
      </c>
      <c r="F29" t="str">
        <f>IFERROR(INDEX(REPORT!$A$4:$BZ$100,MATCH($A29,REPORT!$A$4:$A$100,0),MATCH(F$1,REPORT!$A$4:$BZ$4,0)),"")</f>
        <v>-</v>
      </c>
      <c r="G29" t="str">
        <f>IFERROR(INDEX(REPORT!$A$4:$BZ$100,MATCH($A29,REPORT!$A$4:$A$100,0),MATCH(G$1,REPORT!$A$4:$BZ$4,0)),"")</f>
        <v>-</v>
      </c>
      <c r="H29" t="str">
        <f>IFERROR(INDEX(REPORT!$A$4:$BZ$100,MATCH($A29,REPORT!$A$4:$A$100,0),MATCH(H$1,REPORT!$A$4:$BZ$4,0)),"")</f>
        <v>-</v>
      </c>
      <c r="I29" t="str">
        <f>IFERROR(INDEX(REPORT!$A$4:$BZ$100,MATCH($A29,REPORT!$A$4:$A$100,0),MATCH(I$1,REPORT!$A$4:$BZ$4,0)),"")</f>
        <v>-</v>
      </c>
      <c r="J29" t="str">
        <f>IFERROR(INDEX(REPORT!$A$4:$BZ$100,MATCH($A29,REPORT!$A$4:$A$100,0),MATCH(J$1,REPORT!$A$4:$BZ$4,0)),"")</f>
        <v>-</v>
      </c>
      <c r="K29" t="str">
        <f>IFERROR(INDEX(REPORT!$A$4:$BZ$100,MATCH($A29,REPORT!$A$4:$A$100,0),MATCH(K$1,REPORT!$A$4:$BZ$4,0)),"")</f>
        <v>-</v>
      </c>
      <c r="L29" t="str">
        <f>IFERROR(INDEX(REPORT!$A$4:$BZ$100,MATCH($A29,REPORT!$A$4:$A$100,0),MATCH(L$1,REPORT!$A$4:$BZ$4,0)),"")</f>
        <v>-</v>
      </c>
      <c r="M29" t="str">
        <f>IFERROR(INDEX(REPORT!$A$4:$BZ$100,MATCH($A29,REPORT!$A$4:$A$100,0),MATCH(M$1,REPORT!$A$4:$BZ$4,0)),"")</f>
        <v>-</v>
      </c>
      <c r="N29" t="str">
        <f>IFERROR(INDEX(REPORT!$A$4:$BZ$100,MATCH($A29,REPORT!$A$4:$A$100,0),MATCH(N$1,REPORT!$A$4:$BZ$4,0)),"")</f>
        <v>-</v>
      </c>
      <c r="O29" t="str">
        <f>IFERROR(INDEX(REPORT!$A$4:$BZ$100,MATCH($A29,REPORT!$A$4:$A$100,0),MATCH(O$1,REPORT!$A$4:$BZ$4,0)),"")</f>
        <v>-</v>
      </c>
      <c r="P29" t="str">
        <f>IFERROR(INDEX(REPORT!$A$4:$BZ$100,MATCH($A29,REPORT!$A$4:$A$100,0),MATCH(P$1,REPORT!$A$4:$BZ$4,0)),"")</f>
        <v>-</v>
      </c>
      <c r="Q29" t="str">
        <f>IFERROR(INDEX(REPORT!$A$4:$BZ$100,MATCH($A29,REPORT!$A$4:$A$100,0),MATCH(Q$1,REPORT!$A$4:$BZ$4,0)),"")</f>
        <v>-</v>
      </c>
      <c r="R29" t="str">
        <f>IFERROR(INDEX(REPORT!$A$4:$BZ$100,MATCH($A29,REPORT!$A$4:$A$100,0),MATCH(R$1,REPORT!$A$4:$BZ$4,0)),"")</f>
        <v>-</v>
      </c>
      <c r="S29" t="str">
        <f>IFERROR(INDEX(REPORT!$A$4:$BZ$100,MATCH($A29,REPORT!$A$4:$A$100,0),MATCH(S$1,REPORT!$A$4:$BZ$4,0)),"")</f>
        <v>-</v>
      </c>
      <c r="T29" t="str">
        <f>IFERROR(INDEX(REPORT!$A$4:$BZ$100,MATCH($A29,REPORT!$A$4:$A$100,0),MATCH(T$1,REPORT!$A$4:$BZ$4,0)),"")</f>
        <v>-</v>
      </c>
      <c r="U29" t="str">
        <f>IFERROR(INDEX(REPORT!$A$4:$BZ$100,MATCH($A29,REPORT!$A$4:$A$100,0),MATCH(U$1,REPORT!$A$4:$BZ$4,0)),"")</f>
        <v>-</v>
      </c>
      <c r="V29" t="str">
        <f>IFERROR(INDEX(REPORT!$A$4:$BZ$100,MATCH($A29,REPORT!$A$4:$A$100,0),MATCH(V$1,REPORT!$A$4:$BZ$4,0)),"")</f>
        <v>-</v>
      </c>
      <c r="W29" t="str">
        <f>IFERROR(INDEX(REPORT!$A$4:$BZ$100,MATCH($A29,REPORT!$A$4:$A$100,0),MATCH(W$1,REPORT!$A$4:$BZ$4,0)),"")</f>
        <v>-</v>
      </c>
      <c r="X29" t="str">
        <f>IFERROR(INDEX(REPORT!$A$4:$BZ$100,MATCH($A29,REPORT!$A$4:$A$100,0),MATCH(X$1,REPORT!$A$4:$BZ$4,0)),"")</f>
        <v>-</v>
      </c>
      <c r="Y29" t="str">
        <f>IFERROR(INDEX(REPORT!$A$4:$BZ$100,MATCH($A29,REPORT!$A$4:$A$100,0),MATCH(Y$1,REPORT!$A$4:$BZ$4,0)),"")</f>
        <v>-</v>
      </c>
      <c r="Z29" t="str">
        <f>IFERROR(INDEX(REPORT!$A$4:$BZ$100,MATCH($A29,REPORT!$A$4:$A$100,0),MATCH(Z$1,REPORT!$A$4:$BZ$4,0)),"")</f>
        <v>-</v>
      </c>
      <c r="AA29" t="str">
        <f>IFERROR(INDEX(REPORT!$A$4:$BZ$100,MATCH($A29,REPORT!$A$4:$A$100,0),MATCH(AA$1,REPORT!$A$4:$BZ$4,0)),"")</f>
        <v>-</v>
      </c>
      <c r="AB29" t="str">
        <f>IFERROR(INDEX(REPORT!$A$4:$BZ$100,MATCH($A29,REPORT!$A$4:$A$100,0),MATCH(AB$1,REPORT!$A$4:$BZ$4,0)),"")</f>
        <v>-</v>
      </c>
      <c r="AC29" t="str">
        <f>IFERROR(INDEX(REPORT!$A$4:$BZ$100,MATCH($A29,REPORT!$A$4:$A$100,0),MATCH(AC$1,REPORT!$A$4:$BZ$4,0)),"")</f>
        <v>-</v>
      </c>
      <c r="AD29" t="str">
        <f>IFERROR(INDEX(REPORT!$A$4:$BZ$100,MATCH($A29,REPORT!$A$4:$A$100,0),MATCH(AD$1,REPORT!$A$4:$BZ$4,0)),"")</f>
        <v>-</v>
      </c>
      <c r="AE29" t="str">
        <f>IFERROR(INDEX(REPORT!$A$4:$BZ$100,MATCH($A29,REPORT!$A$4:$A$100,0),MATCH(AE$1,REPORT!$A$4:$BZ$4,0)),"")</f>
        <v>-</v>
      </c>
      <c r="AF29" t="str">
        <f>IFERROR(INDEX(REPORT!$A$4:$BZ$100,MATCH($A29,REPORT!$A$4:$A$100,0),MATCH(AF$1,REPORT!$A$4:$BZ$4,0)),"")</f>
        <v>-</v>
      </c>
      <c r="AG29" t="str">
        <f>IFERROR(INDEX(REPORT!$A$4:$BZ$100,MATCH($A29,REPORT!$A$4:$A$100,0),MATCH(AG$1,REPORT!$A$4:$BZ$4,0)),"")</f>
        <v>-</v>
      </c>
      <c r="AH29" t="str">
        <f>IFERROR(INDEX(REPORT!$A$4:$BZ$100,MATCH($A29,REPORT!$A$4:$A$100,0),MATCH(AH$1,REPORT!$A$4:$BZ$4,0)),"")</f>
        <v>-</v>
      </c>
      <c r="AI29" t="str">
        <f>IFERROR(INDEX(REPORT!$A$4:$BZ$100,MATCH($A29,REPORT!$A$4:$A$100,0),MATCH(AI$1,REPORT!$A$4:$BZ$4,0)),"")</f>
        <v>-</v>
      </c>
      <c r="AJ29" t="str">
        <f>IFERROR(INDEX(REPORT!$A$4:$BZ$100,MATCH($A29,REPORT!$A$4:$A$100,0),MATCH(AJ$1,REPORT!$A$4:$BZ$4,0)),"")</f>
        <v>-</v>
      </c>
      <c r="AK29" t="str">
        <f>IFERROR(INDEX(REPORT!$A$4:$BZ$100,MATCH($A29,REPORT!$A$4:$A$100,0),MATCH(AK$1,REPORT!$A$4:$BZ$4,0)),"")</f>
        <v>-</v>
      </c>
    </row>
    <row r="30" spans="1:37" x14ac:dyDescent="0.2">
      <c r="A30" t="str">
        <f>IF(LEN(REPORT!A33)&gt;2,REPORT!A33,"")</f>
        <v>CAR 29</v>
      </c>
      <c r="B30" t="str">
        <f>IFERROR(INDEX(REPORT!$A$2:$BZ$100,MATCH($A30,REPORT!$A$2:$A$100,0),MATCH(B$1,REPORT!$A$2:$BZ$2,0)),"")</f>
        <v>-</v>
      </c>
      <c r="C30" t="str">
        <f>IFERROR(INDEX(REPORT!$A$2:$BZ$100,MATCH($A30,REPORT!$A$2:$A$100,0),MATCH(C$1,REPORT!$A$2:$BZ$2,0)),"")</f>
        <v>-</v>
      </c>
      <c r="D30" t="str">
        <f>IFERROR(INDEX(REPORT!$A$4:$BZ$100,MATCH($A30,REPORT!$A$4:$A$100,0),MATCH(D$1,REPORT!$A$4:$BZ$4,0)),"")</f>
        <v>-</v>
      </c>
      <c r="E30" t="str">
        <f>IFERROR(INDEX(REPORT!$A$4:$BZ$100,MATCH($A30,REPORT!$A$4:$A$100,0),MATCH(E$1,REPORT!$A$4:$BZ$4,0)),"")</f>
        <v>-</v>
      </c>
      <c r="F30" t="str">
        <f>IFERROR(INDEX(REPORT!$A$4:$BZ$100,MATCH($A30,REPORT!$A$4:$A$100,0),MATCH(F$1,REPORT!$A$4:$BZ$4,0)),"")</f>
        <v>-</v>
      </c>
      <c r="G30" t="str">
        <f>IFERROR(INDEX(REPORT!$A$4:$BZ$100,MATCH($A30,REPORT!$A$4:$A$100,0),MATCH(G$1,REPORT!$A$4:$BZ$4,0)),"")</f>
        <v>-</v>
      </c>
      <c r="H30" t="str">
        <f>IFERROR(INDEX(REPORT!$A$4:$BZ$100,MATCH($A30,REPORT!$A$4:$A$100,0),MATCH(H$1,REPORT!$A$4:$BZ$4,0)),"")</f>
        <v>-</v>
      </c>
      <c r="I30" t="str">
        <f>IFERROR(INDEX(REPORT!$A$4:$BZ$100,MATCH($A30,REPORT!$A$4:$A$100,0),MATCH(I$1,REPORT!$A$4:$BZ$4,0)),"")</f>
        <v>-</v>
      </c>
      <c r="J30" t="str">
        <f>IFERROR(INDEX(REPORT!$A$4:$BZ$100,MATCH($A30,REPORT!$A$4:$A$100,0),MATCH(J$1,REPORT!$A$4:$BZ$4,0)),"")</f>
        <v>-</v>
      </c>
      <c r="K30" t="str">
        <f>IFERROR(INDEX(REPORT!$A$4:$BZ$100,MATCH($A30,REPORT!$A$4:$A$100,0),MATCH(K$1,REPORT!$A$4:$BZ$4,0)),"")</f>
        <v>-</v>
      </c>
      <c r="L30" t="str">
        <f>IFERROR(INDEX(REPORT!$A$4:$BZ$100,MATCH($A30,REPORT!$A$4:$A$100,0),MATCH(L$1,REPORT!$A$4:$BZ$4,0)),"")</f>
        <v>-</v>
      </c>
      <c r="M30" t="str">
        <f>IFERROR(INDEX(REPORT!$A$4:$BZ$100,MATCH($A30,REPORT!$A$4:$A$100,0),MATCH(M$1,REPORT!$A$4:$BZ$4,0)),"")</f>
        <v>-</v>
      </c>
      <c r="N30" t="str">
        <f>IFERROR(INDEX(REPORT!$A$4:$BZ$100,MATCH($A30,REPORT!$A$4:$A$100,0),MATCH(N$1,REPORT!$A$4:$BZ$4,0)),"")</f>
        <v>-</v>
      </c>
      <c r="O30" t="str">
        <f>IFERROR(INDEX(REPORT!$A$4:$BZ$100,MATCH($A30,REPORT!$A$4:$A$100,0),MATCH(O$1,REPORT!$A$4:$BZ$4,0)),"")</f>
        <v>-</v>
      </c>
      <c r="P30" t="str">
        <f>IFERROR(INDEX(REPORT!$A$4:$BZ$100,MATCH($A30,REPORT!$A$4:$A$100,0),MATCH(P$1,REPORT!$A$4:$BZ$4,0)),"")</f>
        <v>-</v>
      </c>
      <c r="Q30" t="str">
        <f>IFERROR(INDEX(REPORT!$A$4:$BZ$100,MATCH($A30,REPORT!$A$4:$A$100,0),MATCH(Q$1,REPORT!$A$4:$BZ$4,0)),"")</f>
        <v>-</v>
      </c>
      <c r="R30" t="str">
        <f>IFERROR(INDEX(REPORT!$A$4:$BZ$100,MATCH($A30,REPORT!$A$4:$A$100,0),MATCH(R$1,REPORT!$A$4:$BZ$4,0)),"")</f>
        <v>-</v>
      </c>
      <c r="S30" t="str">
        <f>IFERROR(INDEX(REPORT!$A$4:$BZ$100,MATCH($A30,REPORT!$A$4:$A$100,0),MATCH(S$1,REPORT!$A$4:$BZ$4,0)),"")</f>
        <v>-</v>
      </c>
      <c r="T30" t="str">
        <f>IFERROR(INDEX(REPORT!$A$4:$BZ$100,MATCH($A30,REPORT!$A$4:$A$100,0),MATCH(T$1,REPORT!$A$4:$BZ$4,0)),"")</f>
        <v>-</v>
      </c>
      <c r="U30" t="str">
        <f>IFERROR(INDEX(REPORT!$A$4:$BZ$100,MATCH($A30,REPORT!$A$4:$A$100,0),MATCH(U$1,REPORT!$A$4:$BZ$4,0)),"")</f>
        <v>-</v>
      </c>
      <c r="V30" t="str">
        <f>IFERROR(INDEX(REPORT!$A$4:$BZ$100,MATCH($A30,REPORT!$A$4:$A$100,0),MATCH(V$1,REPORT!$A$4:$BZ$4,0)),"")</f>
        <v>-</v>
      </c>
      <c r="W30" t="str">
        <f>IFERROR(INDEX(REPORT!$A$4:$BZ$100,MATCH($A30,REPORT!$A$4:$A$100,0),MATCH(W$1,REPORT!$A$4:$BZ$4,0)),"")</f>
        <v>-</v>
      </c>
      <c r="X30" t="str">
        <f>IFERROR(INDEX(REPORT!$A$4:$BZ$100,MATCH($A30,REPORT!$A$4:$A$100,0),MATCH(X$1,REPORT!$A$4:$BZ$4,0)),"")</f>
        <v>-</v>
      </c>
      <c r="Y30" t="str">
        <f>IFERROR(INDEX(REPORT!$A$4:$BZ$100,MATCH($A30,REPORT!$A$4:$A$100,0),MATCH(Y$1,REPORT!$A$4:$BZ$4,0)),"")</f>
        <v>-</v>
      </c>
      <c r="Z30" t="str">
        <f>IFERROR(INDEX(REPORT!$A$4:$BZ$100,MATCH($A30,REPORT!$A$4:$A$100,0),MATCH(Z$1,REPORT!$A$4:$BZ$4,0)),"")</f>
        <v>-</v>
      </c>
      <c r="AA30" t="str">
        <f>IFERROR(INDEX(REPORT!$A$4:$BZ$100,MATCH($A30,REPORT!$A$4:$A$100,0),MATCH(AA$1,REPORT!$A$4:$BZ$4,0)),"")</f>
        <v>-</v>
      </c>
      <c r="AB30" t="str">
        <f>IFERROR(INDEX(REPORT!$A$4:$BZ$100,MATCH($A30,REPORT!$A$4:$A$100,0),MATCH(AB$1,REPORT!$A$4:$BZ$4,0)),"")</f>
        <v>-</v>
      </c>
      <c r="AC30" t="str">
        <f>IFERROR(INDEX(REPORT!$A$4:$BZ$100,MATCH($A30,REPORT!$A$4:$A$100,0),MATCH(AC$1,REPORT!$A$4:$BZ$4,0)),"")</f>
        <v>-</v>
      </c>
      <c r="AD30" t="str">
        <f>IFERROR(INDEX(REPORT!$A$4:$BZ$100,MATCH($A30,REPORT!$A$4:$A$100,0),MATCH(AD$1,REPORT!$A$4:$BZ$4,0)),"")</f>
        <v>-</v>
      </c>
      <c r="AE30" t="str">
        <f>IFERROR(INDEX(REPORT!$A$4:$BZ$100,MATCH($A30,REPORT!$A$4:$A$100,0),MATCH(AE$1,REPORT!$A$4:$BZ$4,0)),"")</f>
        <v>-</v>
      </c>
      <c r="AF30" t="str">
        <f>IFERROR(INDEX(REPORT!$A$4:$BZ$100,MATCH($A30,REPORT!$A$4:$A$100,0),MATCH(AF$1,REPORT!$A$4:$BZ$4,0)),"")</f>
        <v>-</v>
      </c>
      <c r="AG30" t="str">
        <f>IFERROR(INDEX(REPORT!$A$4:$BZ$100,MATCH($A30,REPORT!$A$4:$A$100,0),MATCH(AG$1,REPORT!$A$4:$BZ$4,0)),"")</f>
        <v>-</v>
      </c>
      <c r="AH30" t="str">
        <f>IFERROR(INDEX(REPORT!$A$4:$BZ$100,MATCH($A30,REPORT!$A$4:$A$100,0),MATCH(AH$1,REPORT!$A$4:$BZ$4,0)),"")</f>
        <v>-</v>
      </c>
      <c r="AI30" t="str">
        <f>IFERROR(INDEX(REPORT!$A$4:$BZ$100,MATCH($A30,REPORT!$A$4:$A$100,0),MATCH(AI$1,REPORT!$A$4:$BZ$4,0)),"")</f>
        <v>-</v>
      </c>
      <c r="AJ30" t="str">
        <f>IFERROR(INDEX(REPORT!$A$4:$BZ$100,MATCH($A30,REPORT!$A$4:$A$100,0),MATCH(AJ$1,REPORT!$A$4:$BZ$4,0)),"")</f>
        <v>-</v>
      </c>
      <c r="AK30" t="str">
        <f>IFERROR(INDEX(REPORT!$A$4:$BZ$100,MATCH($A30,REPORT!$A$4:$A$100,0),MATCH(AK$1,REPORT!$A$4:$BZ$4,0)),"")</f>
        <v>-</v>
      </c>
    </row>
    <row r="31" spans="1:37" x14ac:dyDescent="0.2">
      <c r="A31" t="str">
        <f>IF(LEN(REPORT!A34)&gt;2,REPORT!A34,"")</f>
        <v>CAR 30</v>
      </c>
      <c r="B31" t="str">
        <f>IFERROR(INDEX(REPORT!$A$2:$BZ$100,MATCH($A31,REPORT!$A$2:$A$100,0),MATCH(B$1,REPORT!$A$2:$BZ$2,0)),"")</f>
        <v>-</v>
      </c>
      <c r="C31" t="str">
        <f>IFERROR(INDEX(REPORT!$A$2:$BZ$100,MATCH($A31,REPORT!$A$2:$A$100,0),MATCH(C$1,REPORT!$A$2:$BZ$2,0)),"")</f>
        <v>-</v>
      </c>
      <c r="D31" t="str">
        <f>IFERROR(INDEX(REPORT!$A$4:$BZ$100,MATCH($A31,REPORT!$A$4:$A$100,0),MATCH(D$1,REPORT!$A$4:$BZ$4,0)),"")</f>
        <v>-</v>
      </c>
      <c r="E31" t="str">
        <f>IFERROR(INDEX(REPORT!$A$4:$BZ$100,MATCH($A31,REPORT!$A$4:$A$100,0),MATCH(E$1,REPORT!$A$4:$BZ$4,0)),"")</f>
        <v>-</v>
      </c>
      <c r="F31" t="str">
        <f>IFERROR(INDEX(REPORT!$A$4:$BZ$100,MATCH($A31,REPORT!$A$4:$A$100,0),MATCH(F$1,REPORT!$A$4:$BZ$4,0)),"")</f>
        <v>-</v>
      </c>
      <c r="G31" t="str">
        <f>IFERROR(INDEX(REPORT!$A$4:$BZ$100,MATCH($A31,REPORT!$A$4:$A$100,0),MATCH(G$1,REPORT!$A$4:$BZ$4,0)),"")</f>
        <v>-</v>
      </c>
      <c r="H31" t="str">
        <f>IFERROR(INDEX(REPORT!$A$4:$BZ$100,MATCH($A31,REPORT!$A$4:$A$100,0),MATCH(H$1,REPORT!$A$4:$BZ$4,0)),"")</f>
        <v>-</v>
      </c>
      <c r="I31" t="str">
        <f>IFERROR(INDEX(REPORT!$A$4:$BZ$100,MATCH($A31,REPORT!$A$4:$A$100,0),MATCH(I$1,REPORT!$A$4:$BZ$4,0)),"")</f>
        <v>-</v>
      </c>
      <c r="J31" t="str">
        <f>IFERROR(INDEX(REPORT!$A$4:$BZ$100,MATCH($A31,REPORT!$A$4:$A$100,0),MATCH(J$1,REPORT!$A$4:$BZ$4,0)),"")</f>
        <v>-</v>
      </c>
      <c r="K31" t="str">
        <f>IFERROR(INDEX(REPORT!$A$4:$BZ$100,MATCH($A31,REPORT!$A$4:$A$100,0),MATCH(K$1,REPORT!$A$4:$BZ$4,0)),"")</f>
        <v>-</v>
      </c>
      <c r="L31" t="str">
        <f>IFERROR(INDEX(REPORT!$A$4:$BZ$100,MATCH($A31,REPORT!$A$4:$A$100,0),MATCH(L$1,REPORT!$A$4:$BZ$4,0)),"")</f>
        <v>-</v>
      </c>
      <c r="M31" t="str">
        <f>IFERROR(INDEX(REPORT!$A$4:$BZ$100,MATCH($A31,REPORT!$A$4:$A$100,0),MATCH(M$1,REPORT!$A$4:$BZ$4,0)),"")</f>
        <v>-</v>
      </c>
      <c r="N31" t="str">
        <f>IFERROR(INDEX(REPORT!$A$4:$BZ$100,MATCH($A31,REPORT!$A$4:$A$100,0),MATCH(N$1,REPORT!$A$4:$BZ$4,0)),"")</f>
        <v>-</v>
      </c>
      <c r="O31" t="str">
        <f>IFERROR(INDEX(REPORT!$A$4:$BZ$100,MATCH($A31,REPORT!$A$4:$A$100,0),MATCH(O$1,REPORT!$A$4:$BZ$4,0)),"")</f>
        <v>-</v>
      </c>
      <c r="P31" t="str">
        <f>IFERROR(INDEX(REPORT!$A$4:$BZ$100,MATCH($A31,REPORT!$A$4:$A$100,0),MATCH(P$1,REPORT!$A$4:$BZ$4,0)),"")</f>
        <v>-</v>
      </c>
      <c r="Q31" t="str">
        <f>IFERROR(INDEX(REPORT!$A$4:$BZ$100,MATCH($A31,REPORT!$A$4:$A$100,0),MATCH(Q$1,REPORT!$A$4:$BZ$4,0)),"")</f>
        <v>-</v>
      </c>
      <c r="R31" t="str">
        <f>IFERROR(INDEX(REPORT!$A$4:$BZ$100,MATCH($A31,REPORT!$A$4:$A$100,0),MATCH(R$1,REPORT!$A$4:$BZ$4,0)),"")</f>
        <v>-</v>
      </c>
      <c r="S31" t="str">
        <f>IFERROR(INDEX(REPORT!$A$4:$BZ$100,MATCH($A31,REPORT!$A$4:$A$100,0),MATCH(S$1,REPORT!$A$4:$BZ$4,0)),"")</f>
        <v>-</v>
      </c>
      <c r="T31" t="str">
        <f>IFERROR(INDEX(REPORT!$A$4:$BZ$100,MATCH($A31,REPORT!$A$4:$A$100,0),MATCH(T$1,REPORT!$A$4:$BZ$4,0)),"")</f>
        <v>-</v>
      </c>
      <c r="U31" t="str">
        <f>IFERROR(INDEX(REPORT!$A$4:$BZ$100,MATCH($A31,REPORT!$A$4:$A$100,0),MATCH(U$1,REPORT!$A$4:$BZ$4,0)),"")</f>
        <v>-</v>
      </c>
      <c r="V31" t="str">
        <f>IFERROR(INDEX(REPORT!$A$4:$BZ$100,MATCH($A31,REPORT!$A$4:$A$100,0),MATCH(V$1,REPORT!$A$4:$BZ$4,0)),"")</f>
        <v>-</v>
      </c>
      <c r="W31" t="str">
        <f>IFERROR(INDEX(REPORT!$A$4:$BZ$100,MATCH($A31,REPORT!$A$4:$A$100,0),MATCH(W$1,REPORT!$A$4:$BZ$4,0)),"")</f>
        <v>-</v>
      </c>
      <c r="X31" t="str">
        <f>IFERROR(INDEX(REPORT!$A$4:$BZ$100,MATCH($A31,REPORT!$A$4:$A$100,0),MATCH(X$1,REPORT!$A$4:$BZ$4,0)),"")</f>
        <v>-</v>
      </c>
      <c r="Y31" t="str">
        <f>IFERROR(INDEX(REPORT!$A$4:$BZ$100,MATCH($A31,REPORT!$A$4:$A$100,0),MATCH(Y$1,REPORT!$A$4:$BZ$4,0)),"")</f>
        <v>-</v>
      </c>
      <c r="Z31" t="str">
        <f>IFERROR(INDEX(REPORT!$A$4:$BZ$100,MATCH($A31,REPORT!$A$4:$A$100,0),MATCH(Z$1,REPORT!$A$4:$BZ$4,0)),"")</f>
        <v>-</v>
      </c>
      <c r="AA31" t="str">
        <f>IFERROR(INDEX(REPORT!$A$4:$BZ$100,MATCH($A31,REPORT!$A$4:$A$100,0),MATCH(AA$1,REPORT!$A$4:$BZ$4,0)),"")</f>
        <v>-</v>
      </c>
      <c r="AB31" t="str">
        <f>IFERROR(INDEX(REPORT!$A$4:$BZ$100,MATCH($A31,REPORT!$A$4:$A$100,0),MATCH(AB$1,REPORT!$A$4:$BZ$4,0)),"")</f>
        <v>-</v>
      </c>
      <c r="AC31" t="str">
        <f>IFERROR(INDEX(REPORT!$A$4:$BZ$100,MATCH($A31,REPORT!$A$4:$A$100,0),MATCH(AC$1,REPORT!$A$4:$BZ$4,0)),"")</f>
        <v>-</v>
      </c>
      <c r="AD31" t="str">
        <f>IFERROR(INDEX(REPORT!$A$4:$BZ$100,MATCH($A31,REPORT!$A$4:$A$100,0),MATCH(AD$1,REPORT!$A$4:$BZ$4,0)),"")</f>
        <v>-</v>
      </c>
      <c r="AE31" t="str">
        <f>IFERROR(INDEX(REPORT!$A$4:$BZ$100,MATCH($A31,REPORT!$A$4:$A$100,0),MATCH(AE$1,REPORT!$A$4:$BZ$4,0)),"")</f>
        <v>-</v>
      </c>
      <c r="AF31" t="str">
        <f>IFERROR(INDEX(REPORT!$A$4:$BZ$100,MATCH($A31,REPORT!$A$4:$A$100,0),MATCH(AF$1,REPORT!$A$4:$BZ$4,0)),"")</f>
        <v>-</v>
      </c>
      <c r="AG31" t="str">
        <f>IFERROR(INDEX(REPORT!$A$4:$BZ$100,MATCH($A31,REPORT!$A$4:$A$100,0),MATCH(AG$1,REPORT!$A$4:$BZ$4,0)),"")</f>
        <v>-</v>
      </c>
      <c r="AH31" t="str">
        <f>IFERROR(INDEX(REPORT!$A$4:$BZ$100,MATCH($A31,REPORT!$A$4:$A$100,0),MATCH(AH$1,REPORT!$A$4:$BZ$4,0)),"")</f>
        <v>-</v>
      </c>
      <c r="AI31" t="str">
        <f>IFERROR(INDEX(REPORT!$A$4:$BZ$100,MATCH($A31,REPORT!$A$4:$A$100,0),MATCH(AI$1,REPORT!$A$4:$BZ$4,0)),"")</f>
        <v>-</v>
      </c>
      <c r="AJ31" t="str">
        <f>IFERROR(INDEX(REPORT!$A$4:$BZ$100,MATCH($A31,REPORT!$A$4:$A$100,0),MATCH(AJ$1,REPORT!$A$4:$BZ$4,0)),"")</f>
        <v>-</v>
      </c>
      <c r="AK31" t="str">
        <f>IFERROR(INDEX(REPORT!$A$4:$BZ$100,MATCH($A31,REPORT!$A$4:$A$100,0),MATCH(AK$1,REPORT!$A$4:$BZ$4,0)),"")</f>
        <v>-</v>
      </c>
    </row>
    <row r="32" spans="1:37" x14ac:dyDescent="0.2">
      <c r="A32" t="str">
        <f>IF(LEN(REPORT!A35)&gt;2,REPORT!A35,"")</f>
        <v>OVERALL</v>
      </c>
      <c r="B32">
        <f>IFERROR(INDEX(REPORT!$A$2:$BZ$100,MATCH($A32,REPORT!$A$2:$A$100,0),MATCH(B$1,REPORT!$A$2:$BZ$2,0)),"")</f>
        <v>0.50856122448979579</v>
      </c>
      <c r="C32">
        <f>IFERROR(INDEX(REPORT!$A$2:$BZ$100,MATCH($A32,REPORT!$A$2:$A$100,0),MATCH(C$1,REPORT!$A$2:$BZ$2,0)),"")</f>
        <v>0.56964285714285701</v>
      </c>
      <c r="D32">
        <f>IFERROR(INDEX(REPORT!$A$4:$BZ$100,MATCH($A32,REPORT!$A$4:$A$100,0),MATCH(D$1,REPORT!$A$4:$BZ$4,0)),"")</f>
        <v>0.32142857142857134</v>
      </c>
      <c r="E32">
        <f>IFERROR(INDEX(REPORT!$A$4:$BZ$100,MATCH($A32,REPORT!$A$4:$A$100,0),MATCH(E$1,REPORT!$A$4:$BZ$4,0)),"")</f>
        <v>0.73809523809523814</v>
      </c>
      <c r="F32">
        <f>IFERROR(INDEX(REPORT!$A$4:$BZ$100,MATCH($A32,REPORT!$A$4:$A$100,0),MATCH(F$1,REPORT!$A$4:$BZ$4,0)),"")</f>
        <v>0.21428571428571425</v>
      </c>
      <c r="G32">
        <f>IFERROR(INDEX(REPORT!$A$4:$BZ$100,MATCH($A32,REPORT!$A$4:$A$100,0),MATCH(G$1,REPORT!$A$4:$BZ$4,0)),"")</f>
        <v>0.23809523809523808</v>
      </c>
      <c r="H32">
        <f>IFERROR(INDEX(REPORT!$A$4:$BZ$100,MATCH($A32,REPORT!$A$4:$A$100,0),MATCH(H$1,REPORT!$A$4:$BZ$4,0)),"")</f>
        <v>9.5238095238095233E-2</v>
      </c>
      <c r="I32">
        <f>IFERROR(INDEX(REPORT!$A$4:$BZ$100,MATCH($A32,REPORT!$A$4:$A$100,0),MATCH(I$1,REPORT!$A$4:$BZ$4,0)),"")</f>
        <v>0.42857142857142855</v>
      </c>
      <c r="J32">
        <f>IFERROR(INDEX(REPORT!$A$4:$BZ$100,MATCH($A32,REPORT!$A$4:$A$100,0),MATCH(J$1,REPORT!$A$4:$BZ$4,0)),"")</f>
        <v>9.5238095238095233E-2</v>
      </c>
      <c r="K32">
        <f>IFERROR(INDEX(REPORT!$A$4:$BZ$100,MATCH($A32,REPORT!$A$4:$A$100,0),MATCH(K$1,REPORT!$A$4:$BZ$4,0)),"")</f>
        <v>1</v>
      </c>
      <c r="L32">
        <f>IFERROR(INDEX(REPORT!$A$4:$BZ$100,MATCH($A32,REPORT!$A$4:$A$100,0),MATCH(L$1,REPORT!$A$4:$BZ$4,0)),"")</f>
        <v>0.19047619047619047</v>
      </c>
      <c r="M32">
        <f>IFERROR(INDEX(REPORT!$A$4:$BZ$100,MATCH($A32,REPORT!$A$4:$A$100,0),MATCH(M$1,REPORT!$A$4:$BZ$4,0)),"")</f>
        <v>0.6785714285714286</v>
      </c>
      <c r="N32">
        <f>IFERROR(INDEX(REPORT!$A$4:$BZ$100,MATCH($A32,REPORT!$A$4:$A$100,0),MATCH(N$1,REPORT!$A$4:$BZ$4,0)),"")</f>
        <v>0.5714285714285714</v>
      </c>
      <c r="O32">
        <f>IFERROR(INDEX(REPORT!$A$4:$BZ$100,MATCH($A32,REPORT!$A$4:$A$100,0),MATCH(O$1,REPORT!$A$4:$BZ$4,0)),"")</f>
        <v>0.14285714285714285</v>
      </c>
      <c r="P32">
        <f>IFERROR(INDEX(REPORT!$A$4:$BZ$100,MATCH($A32,REPORT!$A$4:$A$100,0),MATCH(P$1,REPORT!$A$4:$BZ$4,0)),"")</f>
        <v>1</v>
      </c>
      <c r="Q32">
        <f>IFERROR(INDEX(REPORT!$A$4:$BZ$100,MATCH($A32,REPORT!$A$4:$A$100,0),MATCH(Q$1,REPORT!$A$4:$BZ$4,0)),"")</f>
        <v>1</v>
      </c>
      <c r="R32">
        <f>IFERROR(INDEX(REPORT!$A$4:$BZ$100,MATCH($A32,REPORT!$A$4:$A$100,0),MATCH(R$1,REPORT!$A$4:$BZ$4,0)),"")</f>
        <v>0.61111111111111094</v>
      </c>
      <c r="S32">
        <f>IFERROR(INDEX(REPORT!$A$4:$BZ$100,MATCH($A32,REPORT!$A$4:$A$100,0),MATCH(S$1,REPORT!$A$4:$BZ$4,0)),"")</f>
        <v>0.73809523809523803</v>
      </c>
      <c r="T32">
        <f>IFERROR(INDEX(REPORT!$A$4:$BZ$100,MATCH($A32,REPORT!$A$4:$A$100,0),MATCH(T$1,REPORT!$A$4:$BZ$4,0)),"")</f>
        <v>0.21428571428571425</v>
      </c>
      <c r="U32">
        <f>IFERROR(INDEX(REPORT!$A$4:$BZ$100,MATCH($A32,REPORT!$A$4:$A$100,0),MATCH(U$1,REPORT!$A$4:$BZ$4,0)),"")</f>
        <v>0.88095238095238082</v>
      </c>
      <c r="V32">
        <f>IFERROR(INDEX(REPORT!$A$4:$BZ$100,MATCH($A32,REPORT!$A$4:$A$100,0),MATCH(V$1,REPORT!$A$4:$BZ$4,0)),"")</f>
        <v>0.79166666666666674</v>
      </c>
      <c r="W32">
        <f>IFERROR(INDEX(REPORT!$A$4:$BZ$100,MATCH($A32,REPORT!$A$4:$A$100,0),MATCH(W$1,REPORT!$A$4:$BZ$4,0)),"")</f>
        <v>0.9285714285714286</v>
      </c>
      <c r="X32">
        <f>IFERROR(INDEX(REPORT!$A$4:$BZ$100,MATCH($A32,REPORT!$A$4:$A$100,0),MATCH(X$1,REPORT!$A$4:$BZ$4,0)),"")</f>
        <v>0.90476190476190477</v>
      </c>
      <c r="Y32">
        <f>IFERROR(INDEX(REPORT!$A$4:$BZ$100,MATCH($A32,REPORT!$A$4:$A$100,0),MATCH(Y$1,REPORT!$A$4:$BZ$4,0)),"")</f>
        <v>0.69047619047619047</v>
      </c>
      <c r="Z32">
        <f>IFERROR(INDEX(REPORT!$A$4:$BZ$100,MATCH($A32,REPORT!$A$4:$A$100,0),MATCH(Z$1,REPORT!$A$4:$BZ$4,0)),"")</f>
        <v>0.6428571428571429</v>
      </c>
      <c r="AA32">
        <f>IFERROR(INDEX(REPORT!$A$4:$BZ$100,MATCH($A32,REPORT!$A$4:$A$100,0),MATCH(AA$1,REPORT!$A$4:$BZ$4,0)),"")</f>
        <v>0</v>
      </c>
      <c r="AB32">
        <f>IFERROR(INDEX(REPORT!$A$4:$BZ$100,MATCH($A32,REPORT!$A$4:$A$100,0),MATCH(AB$1,REPORT!$A$4:$BZ$4,0)),"")</f>
        <v>0</v>
      </c>
      <c r="AC32">
        <f>IFERROR(INDEX(REPORT!$A$4:$BZ$100,MATCH($A32,REPORT!$A$4:$A$100,0),MATCH(AC$1,REPORT!$A$4:$BZ$4,0)),"")</f>
        <v>0</v>
      </c>
      <c r="AD32">
        <f>IFERROR(INDEX(REPORT!$A$4:$BZ$100,MATCH($A32,REPORT!$A$4:$A$100,0),MATCH(AD$1,REPORT!$A$4:$BZ$4,0)),"")</f>
        <v>0.80952380952380942</v>
      </c>
      <c r="AE32">
        <f>IFERROR(INDEX(REPORT!$A$4:$BZ$100,MATCH($A32,REPORT!$A$4:$A$100,0),MATCH(AE$1,REPORT!$A$4:$BZ$4,0)),"")</f>
        <v>8.0065035273368616E-3</v>
      </c>
      <c r="AF32">
        <f>IFERROR(INDEX(REPORT!$A$4:$BZ$100,MATCH($A32,REPORT!$A$4:$A$100,0),MATCH(AF$1,REPORT!$A$4:$BZ$4,0)),"")</f>
        <v>5.3095238095238102</v>
      </c>
      <c r="AG32">
        <f>IFERROR(INDEX(REPORT!$A$4:$BZ$100,MATCH($A32,REPORT!$A$4:$A$100,0),MATCH(AG$1,REPORT!$A$4:$BZ$4,0)),"")</f>
        <v>0.5</v>
      </c>
      <c r="AH32">
        <f>IFERROR(INDEX(REPORT!$A$4:$BZ$100,MATCH($A32,REPORT!$A$4:$A$100,0),MATCH(AH$1,REPORT!$A$4:$BZ$4,0)),"")</f>
        <v>1</v>
      </c>
      <c r="AI32">
        <f>IFERROR(INDEX(REPORT!$A$4:$BZ$100,MATCH($A32,REPORT!$A$4:$A$100,0),MATCH(AI$1,REPORT!$A$4:$BZ$4,0)),"")</f>
        <v>0.8571428571428571</v>
      </c>
      <c r="AJ32">
        <f>IFERROR(INDEX(REPORT!$A$4:$BZ$100,MATCH($A32,REPORT!$A$4:$A$100,0),MATCH(AJ$1,REPORT!$A$4:$BZ$4,0)),"")</f>
        <v>0</v>
      </c>
      <c r="AK32">
        <f>IFERROR(INDEX(REPORT!$A$4:$BZ$100,MATCH($A32,REPORT!$A$4:$A$100,0),MATCH(AK$1,REPORT!$A$4:$BZ$4,0)),"")</f>
        <v>1.1122134038800706E-2</v>
      </c>
    </row>
    <row r="33" spans="1:37" x14ac:dyDescent="0.2">
      <c r="A33" t="str">
        <f>IF(LEN(REPORT!A36)&gt;2,REPORT!A36,"")</f>
        <v/>
      </c>
      <c r="B33" t="str">
        <f>IFERROR(INDEX(REPORT!$A$2:$BZ$100,MATCH($A33,REPORT!$A$2:$A$100,0),MATCH(B$1,REPORT!$A$2:$BZ$2,0)),"")</f>
        <v/>
      </c>
      <c r="C33" t="str">
        <f>IFERROR(INDEX(REPORT!$A$2:$BZ$100,MATCH($A33,REPORT!$A$2:$A$100,0),MATCH(C$1,REPORT!$A$2:$BZ$2,0)),"")</f>
        <v/>
      </c>
      <c r="D33" t="str">
        <f>IFERROR(INDEX(REPORT!$A$4:$BZ$100,MATCH($A33,REPORT!$A$4:$A$100,0),MATCH(D$1,REPORT!$A$4:$BZ$4,0)),"")</f>
        <v/>
      </c>
      <c r="E33" t="str">
        <f>IFERROR(INDEX(REPORT!$A$4:$BZ$100,MATCH($A33,REPORT!$A$4:$A$100,0),MATCH(E$1,REPORT!$A$4:$BZ$4,0)),"")</f>
        <v/>
      </c>
      <c r="F33" t="str">
        <f>IFERROR(INDEX(REPORT!$A$4:$BZ$100,MATCH($A33,REPORT!$A$4:$A$100,0),MATCH(F$1,REPORT!$A$4:$BZ$4,0)),"")</f>
        <v/>
      </c>
      <c r="G33" t="str">
        <f>IFERROR(INDEX(REPORT!$A$4:$BZ$100,MATCH($A33,REPORT!$A$4:$A$100,0),MATCH(G$1,REPORT!$A$4:$BZ$4,0)),"")</f>
        <v/>
      </c>
      <c r="H33" t="str">
        <f>IFERROR(INDEX(REPORT!$A$4:$BZ$100,MATCH($A33,REPORT!$A$4:$A$100,0),MATCH(H$1,REPORT!$A$4:$BZ$4,0)),"")</f>
        <v/>
      </c>
      <c r="I33" t="str">
        <f>IFERROR(INDEX(REPORT!$A$4:$BZ$100,MATCH($A33,REPORT!$A$4:$A$100,0),MATCH(I$1,REPORT!$A$4:$BZ$4,0)),"")</f>
        <v/>
      </c>
      <c r="J33" t="str">
        <f>IFERROR(INDEX(REPORT!$A$4:$BZ$100,MATCH($A33,REPORT!$A$4:$A$100,0),MATCH(J$1,REPORT!$A$4:$BZ$4,0)),"")</f>
        <v/>
      </c>
      <c r="K33" t="str">
        <f>IFERROR(INDEX(REPORT!$A$4:$BZ$100,MATCH($A33,REPORT!$A$4:$A$100,0),MATCH(K$1,REPORT!$A$4:$BZ$4,0)),"")</f>
        <v/>
      </c>
      <c r="L33" t="str">
        <f>IFERROR(INDEX(REPORT!$A$4:$BZ$100,MATCH($A33,REPORT!$A$4:$A$100,0),MATCH(L$1,REPORT!$A$4:$BZ$4,0)),"")</f>
        <v/>
      </c>
      <c r="M33" t="str">
        <f>IFERROR(INDEX(REPORT!$A$4:$BZ$100,MATCH($A33,REPORT!$A$4:$A$100,0),MATCH(M$1,REPORT!$A$4:$BZ$4,0)),"")</f>
        <v/>
      </c>
      <c r="N33" t="str">
        <f>IFERROR(INDEX(REPORT!$A$4:$BZ$100,MATCH($A33,REPORT!$A$4:$A$100,0),MATCH(N$1,REPORT!$A$4:$BZ$4,0)),"")</f>
        <v/>
      </c>
      <c r="O33" t="str">
        <f>IFERROR(INDEX(REPORT!$A$4:$BZ$100,MATCH($A33,REPORT!$A$4:$A$100,0),MATCH(O$1,REPORT!$A$4:$BZ$4,0)),"")</f>
        <v/>
      </c>
      <c r="P33" t="str">
        <f>IFERROR(INDEX(REPORT!$A$4:$BZ$100,MATCH($A33,REPORT!$A$4:$A$100,0),MATCH(P$1,REPORT!$A$4:$BZ$4,0)),"")</f>
        <v/>
      </c>
      <c r="Q33" t="str">
        <f>IFERROR(INDEX(REPORT!$A$4:$BZ$100,MATCH($A33,REPORT!$A$4:$A$100,0),MATCH(Q$1,REPORT!$A$4:$BZ$4,0)),"")</f>
        <v/>
      </c>
      <c r="R33" t="str">
        <f>IFERROR(INDEX(REPORT!$A$4:$BZ$100,MATCH($A33,REPORT!$A$4:$A$100,0),MATCH(R$1,REPORT!$A$4:$BZ$4,0)),"")</f>
        <v/>
      </c>
      <c r="S33" t="str">
        <f>IFERROR(INDEX(REPORT!$A$4:$BZ$100,MATCH($A33,REPORT!$A$4:$A$100,0),MATCH(S$1,REPORT!$A$4:$BZ$4,0)),"")</f>
        <v/>
      </c>
      <c r="T33" t="str">
        <f>IFERROR(INDEX(REPORT!$A$4:$BZ$100,MATCH($A33,REPORT!$A$4:$A$100,0),MATCH(T$1,REPORT!$A$4:$BZ$4,0)),"")</f>
        <v/>
      </c>
      <c r="U33" t="str">
        <f>IFERROR(INDEX(REPORT!$A$4:$BZ$100,MATCH($A33,REPORT!$A$4:$A$100,0),MATCH(U$1,REPORT!$A$4:$BZ$4,0)),"")</f>
        <v/>
      </c>
      <c r="V33" t="str">
        <f>IFERROR(INDEX(REPORT!$A$4:$BZ$100,MATCH($A33,REPORT!$A$4:$A$100,0),MATCH(V$1,REPORT!$A$4:$BZ$4,0)),"")</f>
        <v/>
      </c>
      <c r="W33" t="str">
        <f>IFERROR(INDEX(REPORT!$A$4:$BZ$100,MATCH($A33,REPORT!$A$4:$A$100,0),MATCH(W$1,REPORT!$A$4:$BZ$4,0)),"")</f>
        <v/>
      </c>
      <c r="X33" t="str">
        <f>IFERROR(INDEX(REPORT!$A$4:$BZ$100,MATCH($A33,REPORT!$A$4:$A$100,0),MATCH(X$1,REPORT!$A$4:$BZ$4,0)),"")</f>
        <v/>
      </c>
      <c r="Y33" t="str">
        <f>IFERROR(INDEX(REPORT!$A$4:$BZ$100,MATCH($A33,REPORT!$A$4:$A$100,0),MATCH(Y$1,REPORT!$A$4:$BZ$4,0)),"")</f>
        <v/>
      </c>
      <c r="Z33" t="str">
        <f>IFERROR(INDEX(REPORT!$A$4:$BZ$100,MATCH($A33,REPORT!$A$4:$A$100,0),MATCH(Z$1,REPORT!$A$4:$BZ$4,0)),"")</f>
        <v/>
      </c>
      <c r="AA33" t="str">
        <f>IFERROR(INDEX(REPORT!$A$4:$BZ$100,MATCH($A33,REPORT!$A$4:$A$100,0),MATCH(AA$1,REPORT!$A$4:$BZ$4,0)),"")</f>
        <v/>
      </c>
      <c r="AB33" t="str">
        <f>IFERROR(INDEX(REPORT!$A$4:$BZ$100,MATCH($A33,REPORT!$A$4:$A$100,0),MATCH(AB$1,REPORT!$A$4:$BZ$4,0)),"")</f>
        <v/>
      </c>
      <c r="AC33" t="str">
        <f>IFERROR(INDEX(REPORT!$A$4:$BZ$100,MATCH($A33,REPORT!$A$4:$A$100,0),MATCH(AC$1,REPORT!$A$4:$BZ$4,0)),"")</f>
        <v/>
      </c>
      <c r="AD33" t="str">
        <f>IFERROR(INDEX(REPORT!$A$4:$BZ$100,MATCH($A33,REPORT!$A$4:$A$100,0),MATCH(AD$1,REPORT!$A$4:$BZ$4,0)),"")</f>
        <v/>
      </c>
      <c r="AE33" t="str">
        <f>IFERROR(INDEX(REPORT!$A$4:$BZ$100,MATCH($A33,REPORT!$A$4:$A$100,0),MATCH(AE$1,REPORT!$A$4:$BZ$4,0)),"")</f>
        <v/>
      </c>
      <c r="AF33" t="str">
        <f>IFERROR(INDEX(REPORT!$A$4:$BZ$100,MATCH($A33,REPORT!$A$4:$A$100,0),MATCH(AF$1,REPORT!$A$4:$BZ$4,0)),"")</f>
        <v/>
      </c>
      <c r="AG33" t="str">
        <f>IFERROR(INDEX(REPORT!$A$4:$BZ$100,MATCH($A33,REPORT!$A$4:$A$100,0),MATCH(AG$1,REPORT!$A$4:$BZ$4,0)),"")</f>
        <v/>
      </c>
      <c r="AH33" t="str">
        <f>IFERROR(INDEX(REPORT!$A$4:$BZ$100,MATCH($A33,REPORT!$A$4:$A$100,0),MATCH(AH$1,REPORT!$A$4:$BZ$4,0)),"")</f>
        <v/>
      </c>
      <c r="AI33" t="str">
        <f>IFERROR(INDEX(REPORT!$A$4:$BZ$100,MATCH($A33,REPORT!$A$4:$A$100,0),MATCH(AI$1,REPORT!$A$4:$BZ$4,0)),"")</f>
        <v/>
      </c>
      <c r="AJ33" t="str">
        <f>IFERROR(INDEX(REPORT!$A$4:$BZ$100,MATCH($A33,REPORT!$A$4:$A$100,0),MATCH(AJ$1,REPORT!$A$4:$BZ$4,0)),"")</f>
        <v/>
      </c>
      <c r="AK33" t="str">
        <f>IFERROR(INDEX(REPORT!$A$4:$BZ$100,MATCH($A33,REPORT!$A$4:$A$100,0),MATCH(AK$1,REPORT!$A$4:$BZ$4,0)),"")</f>
        <v/>
      </c>
    </row>
    <row r="34" spans="1:37" x14ac:dyDescent="0.2">
      <c r="A34" t="str">
        <f>IF(LEN(REPORT!A37)&gt;2,REPORT!A37,"")</f>
        <v/>
      </c>
      <c r="B34" t="str">
        <f>IFERROR(INDEX(REPORT!$A$2:$BZ$100,MATCH($A34,REPORT!$A$2:$A$100,0),MATCH(B$1,REPORT!$A$2:$BZ$2,0)),"")</f>
        <v/>
      </c>
      <c r="C34" t="str">
        <f>IFERROR(INDEX(REPORT!$A$2:$BZ$100,MATCH($A34,REPORT!$A$2:$A$100,0),MATCH(C$1,REPORT!$A$2:$BZ$2,0)),"")</f>
        <v/>
      </c>
      <c r="D34" t="str">
        <f>IFERROR(INDEX(REPORT!$A$4:$BZ$100,MATCH($A34,REPORT!$A$4:$A$100,0),MATCH(D$1,REPORT!$A$4:$BZ$4,0)),"")</f>
        <v/>
      </c>
      <c r="E34" t="str">
        <f>IFERROR(INDEX(REPORT!$A$4:$BZ$100,MATCH($A34,REPORT!$A$4:$A$100,0),MATCH(E$1,REPORT!$A$4:$BZ$4,0)),"")</f>
        <v/>
      </c>
      <c r="F34" t="str">
        <f>IFERROR(INDEX(REPORT!$A$4:$BZ$100,MATCH($A34,REPORT!$A$4:$A$100,0),MATCH(F$1,REPORT!$A$4:$BZ$4,0)),"")</f>
        <v/>
      </c>
      <c r="G34" t="str">
        <f>IFERROR(INDEX(REPORT!$A$4:$BZ$100,MATCH($A34,REPORT!$A$4:$A$100,0),MATCH(G$1,REPORT!$A$4:$BZ$4,0)),"")</f>
        <v/>
      </c>
      <c r="H34" t="str">
        <f>IFERROR(INDEX(REPORT!$A$4:$BZ$100,MATCH($A34,REPORT!$A$4:$A$100,0),MATCH(H$1,REPORT!$A$4:$BZ$4,0)),"")</f>
        <v/>
      </c>
      <c r="I34" t="str">
        <f>IFERROR(INDEX(REPORT!$A$4:$BZ$100,MATCH($A34,REPORT!$A$4:$A$100,0),MATCH(I$1,REPORT!$A$4:$BZ$4,0)),"")</f>
        <v/>
      </c>
      <c r="J34" t="str">
        <f>IFERROR(INDEX(REPORT!$A$4:$BZ$100,MATCH($A34,REPORT!$A$4:$A$100,0),MATCH(J$1,REPORT!$A$4:$BZ$4,0)),"")</f>
        <v/>
      </c>
      <c r="K34" t="str">
        <f>IFERROR(INDEX(REPORT!$A$4:$BZ$100,MATCH($A34,REPORT!$A$4:$A$100,0),MATCH(K$1,REPORT!$A$4:$BZ$4,0)),"")</f>
        <v/>
      </c>
      <c r="L34" t="str">
        <f>IFERROR(INDEX(REPORT!$A$4:$BZ$100,MATCH($A34,REPORT!$A$4:$A$100,0),MATCH(L$1,REPORT!$A$4:$BZ$4,0)),"")</f>
        <v/>
      </c>
      <c r="M34" t="str">
        <f>IFERROR(INDEX(REPORT!$A$4:$BZ$100,MATCH($A34,REPORT!$A$4:$A$100,0),MATCH(M$1,REPORT!$A$4:$BZ$4,0)),"")</f>
        <v/>
      </c>
      <c r="N34" t="str">
        <f>IFERROR(INDEX(REPORT!$A$4:$BZ$100,MATCH($A34,REPORT!$A$4:$A$100,0),MATCH(N$1,REPORT!$A$4:$BZ$4,0)),"")</f>
        <v/>
      </c>
      <c r="O34" t="str">
        <f>IFERROR(INDEX(REPORT!$A$4:$BZ$100,MATCH($A34,REPORT!$A$4:$A$100,0),MATCH(O$1,REPORT!$A$4:$BZ$4,0)),"")</f>
        <v/>
      </c>
      <c r="P34" t="str">
        <f>IFERROR(INDEX(REPORT!$A$4:$BZ$100,MATCH($A34,REPORT!$A$4:$A$100,0),MATCH(P$1,REPORT!$A$4:$BZ$4,0)),"")</f>
        <v/>
      </c>
      <c r="Q34" t="str">
        <f>IFERROR(INDEX(REPORT!$A$4:$BZ$100,MATCH($A34,REPORT!$A$4:$A$100,0),MATCH(Q$1,REPORT!$A$4:$BZ$4,0)),"")</f>
        <v/>
      </c>
      <c r="R34" t="str">
        <f>IFERROR(INDEX(REPORT!$A$4:$BZ$100,MATCH($A34,REPORT!$A$4:$A$100,0),MATCH(R$1,REPORT!$A$4:$BZ$4,0)),"")</f>
        <v/>
      </c>
      <c r="S34" t="str">
        <f>IFERROR(INDEX(REPORT!$A$4:$BZ$100,MATCH($A34,REPORT!$A$4:$A$100,0),MATCH(S$1,REPORT!$A$4:$BZ$4,0)),"")</f>
        <v/>
      </c>
      <c r="T34" t="str">
        <f>IFERROR(INDEX(REPORT!$A$4:$BZ$100,MATCH($A34,REPORT!$A$4:$A$100,0),MATCH(T$1,REPORT!$A$4:$BZ$4,0)),"")</f>
        <v/>
      </c>
      <c r="U34" t="str">
        <f>IFERROR(INDEX(REPORT!$A$4:$BZ$100,MATCH($A34,REPORT!$A$4:$A$100,0),MATCH(U$1,REPORT!$A$4:$BZ$4,0)),"")</f>
        <v/>
      </c>
      <c r="V34" t="str">
        <f>IFERROR(INDEX(REPORT!$A$4:$BZ$100,MATCH($A34,REPORT!$A$4:$A$100,0),MATCH(V$1,REPORT!$A$4:$BZ$4,0)),"")</f>
        <v/>
      </c>
      <c r="W34" t="str">
        <f>IFERROR(INDEX(REPORT!$A$4:$BZ$100,MATCH($A34,REPORT!$A$4:$A$100,0),MATCH(W$1,REPORT!$A$4:$BZ$4,0)),"")</f>
        <v/>
      </c>
      <c r="X34" t="str">
        <f>IFERROR(INDEX(REPORT!$A$4:$BZ$100,MATCH($A34,REPORT!$A$4:$A$100,0),MATCH(X$1,REPORT!$A$4:$BZ$4,0)),"")</f>
        <v/>
      </c>
      <c r="Y34" t="str">
        <f>IFERROR(INDEX(REPORT!$A$4:$BZ$100,MATCH($A34,REPORT!$A$4:$A$100,0),MATCH(Y$1,REPORT!$A$4:$BZ$4,0)),"")</f>
        <v/>
      </c>
      <c r="Z34" t="str">
        <f>IFERROR(INDEX(REPORT!$A$4:$BZ$100,MATCH($A34,REPORT!$A$4:$A$100,0),MATCH(Z$1,REPORT!$A$4:$BZ$4,0)),"")</f>
        <v/>
      </c>
      <c r="AA34" t="str">
        <f>IFERROR(INDEX(REPORT!$A$4:$BZ$100,MATCH($A34,REPORT!$A$4:$A$100,0),MATCH(AA$1,REPORT!$A$4:$BZ$4,0)),"")</f>
        <v/>
      </c>
      <c r="AB34" t="str">
        <f>IFERROR(INDEX(REPORT!$A$4:$BZ$100,MATCH($A34,REPORT!$A$4:$A$100,0),MATCH(AB$1,REPORT!$A$4:$BZ$4,0)),"")</f>
        <v/>
      </c>
      <c r="AC34" t="str">
        <f>IFERROR(INDEX(REPORT!$A$4:$BZ$100,MATCH($A34,REPORT!$A$4:$A$100,0),MATCH(AC$1,REPORT!$A$4:$BZ$4,0)),"")</f>
        <v/>
      </c>
      <c r="AD34" t="str">
        <f>IFERROR(INDEX(REPORT!$A$4:$BZ$100,MATCH($A34,REPORT!$A$4:$A$100,0),MATCH(AD$1,REPORT!$A$4:$BZ$4,0)),"")</f>
        <v/>
      </c>
      <c r="AE34" t="str">
        <f>IFERROR(INDEX(REPORT!$A$4:$BZ$100,MATCH($A34,REPORT!$A$4:$A$100,0),MATCH(AE$1,REPORT!$A$4:$BZ$4,0)),"")</f>
        <v/>
      </c>
      <c r="AF34" t="str">
        <f>IFERROR(INDEX(REPORT!$A$4:$BZ$100,MATCH($A34,REPORT!$A$4:$A$100,0),MATCH(AF$1,REPORT!$A$4:$BZ$4,0)),"")</f>
        <v/>
      </c>
      <c r="AG34" t="str">
        <f>IFERROR(INDEX(REPORT!$A$4:$BZ$100,MATCH($A34,REPORT!$A$4:$A$100,0),MATCH(AG$1,REPORT!$A$4:$BZ$4,0)),"")</f>
        <v/>
      </c>
      <c r="AH34" t="str">
        <f>IFERROR(INDEX(REPORT!$A$4:$BZ$100,MATCH($A34,REPORT!$A$4:$A$100,0),MATCH(AH$1,REPORT!$A$4:$BZ$4,0)),"")</f>
        <v/>
      </c>
      <c r="AI34" t="str">
        <f>IFERROR(INDEX(REPORT!$A$4:$BZ$100,MATCH($A34,REPORT!$A$4:$A$100,0),MATCH(AI$1,REPORT!$A$4:$BZ$4,0)),"")</f>
        <v/>
      </c>
      <c r="AJ34" t="str">
        <f>IFERROR(INDEX(REPORT!$A$4:$BZ$100,MATCH($A34,REPORT!$A$4:$A$100,0),MATCH(AJ$1,REPORT!$A$4:$BZ$4,0)),"")</f>
        <v/>
      </c>
      <c r="AK34" t="str">
        <f>IFERROR(INDEX(REPORT!$A$4:$BZ$100,MATCH($A34,REPORT!$A$4:$A$100,0),MATCH(AK$1,REPORT!$A$4:$BZ$4,0)),"")</f>
        <v/>
      </c>
    </row>
    <row r="35" spans="1:37" x14ac:dyDescent="0.2">
      <c r="A35" t="str">
        <f>IF(LEN(REPORT!A38)&gt;2,REPORT!A38,"")</f>
        <v/>
      </c>
      <c r="B35" t="str">
        <f>IFERROR(INDEX(REPORT!$A$2:$BZ$100,MATCH($A35,REPORT!$A$2:$A$100,0),MATCH(B$1,REPORT!$A$2:$BZ$2,0)),"")</f>
        <v/>
      </c>
      <c r="C35" t="str">
        <f>IFERROR(INDEX(REPORT!$A$2:$BZ$100,MATCH($A35,REPORT!$A$2:$A$100,0),MATCH(C$1,REPORT!$A$2:$BZ$2,0)),"")</f>
        <v/>
      </c>
      <c r="D35" t="str">
        <f>IFERROR(INDEX(REPORT!$A$4:$BZ$100,MATCH($A35,REPORT!$A$4:$A$100,0),MATCH(D$1,REPORT!$A$4:$BZ$4,0)),"")</f>
        <v/>
      </c>
      <c r="E35" t="str">
        <f>IFERROR(INDEX(REPORT!$A$4:$BZ$100,MATCH($A35,REPORT!$A$4:$A$100,0),MATCH(E$1,REPORT!$A$4:$BZ$4,0)),"")</f>
        <v/>
      </c>
      <c r="F35" t="str">
        <f>IFERROR(INDEX(REPORT!$A$4:$BZ$100,MATCH($A35,REPORT!$A$4:$A$100,0),MATCH(F$1,REPORT!$A$4:$BZ$4,0)),"")</f>
        <v/>
      </c>
      <c r="G35" t="str">
        <f>IFERROR(INDEX(REPORT!$A$4:$BZ$100,MATCH($A35,REPORT!$A$4:$A$100,0),MATCH(G$1,REPORT!$A$4:$BZ$4,0)),"")</f>
        <v/>
      </c>
      <c r="H35" t="str">
        <f>IFERROR(INDEX(REPORT!$A$4:$BZ$100,MATCH($A35,REPORT!$A$4:$A$100,0),MATCH(H$1,REPORT!$A$4:$BZ$4,0)),"")</f>
        <v/>
      </c>
      <c r="I35" t="str">
        <f>IFERROR(INDEX(REPORT!$A$4:$BZ$100,MATCH($A35,REPORT!$A$4:$A$100,0),MATCH(I$1,REPORT!$A$4:$BZ$4,0)),"")</f>
        <v/>
      </c>
      <c r="J35" t="str">
        <f>IFERROR(INDEX(REPORT!$A$4:$BZ$100,MATCH($A35,REPORT!$A$4:$A$100,0),MATCH(J$1,REPORT!$A$4:$BZ$4,0)),"")</f>
        <v/>
      </c>
      <c r="K35" t="str">
        <f>IFERROR(INDEX(REPORT!$A$4:$BZ$100,MATCH($A35,REPORT!$A$4:$A$100,0),MATCH(K$1,REPORT!$A$4:$BZ$4,0)),"")</f>
        <v/>
      </c>
      <c r="L35" t="str">
        <f>IFERROR(INDEX(REPORT!$A$4:$BZ$100,MATCH($A35,REPORT!$A$4:$A$100,0),MATCH(L$1,REPORT!$A$4:$BZ$4,0)),"")</f>
        <v/>
      </c>
      <c r="M35" t="str">
        <f>IFERROR(INDEX(REPORT!$A$4:$BZ$100,MATCH($A35,REPORT!$A$4:$A$100,0),MATCH(M$1,REPORT!$A$4:$BZ$4,0)),"")</f>
        <v/>
      </c>
      <c r="N35" t="str">
        <f>IFERROR(INDEX(REPORT!$A$4:$BZ$100,MATCH($A35,REPORT!$A$4:$A$100,0),MATCH(N$1,REPORT!$A$4:$BZ$4,0)),"")</f>
        <v/>
      </c>
      <c r="O35" t="str">
        <f>IFERROR(INDEX(REPORT!$A$4:$BZ$100,MATCH($A35,REPORT!$A$4:$A$100,0),MATCH(O$1,REPORT!$A$4:$BZ$4,0)),"")</f>
        <v/>
      </c>
      <c r="P35" t="str">
        <f>IFERROR(INDEX(REPORT!$A$4:$BZ$100,MATCH($A35,REPORT!$A$4:$A$100,0),MATCH(P$1,REPORT!$A$4:$BZ$4,0)),"")</f>
        <v/>
      </c>
      <c r="Q35" t="str">
        <f>IFERROR(INDEX(REPORT!$A$4:$BZ$100,MATCH($A35,REPORT!$A$4:$A$100,0),MATCH(Q$1,REPORT!$A$4:$BZ$4,0)),"")</f>
        <v/>
      </c>
      <c r="R35" t="str">
        <f>IFERROR(INDEX(REPORT!$A$4:$BZ$100,MATCH($A35,REPORT!$A$4:$A$100,0),MATCH(R$1,REPORT!$A$4:$BZ$4,0)),"")</f>
        <v/>
      </c>
      <c r="S35" t="str">
        <f>IFERROR(INDEX(REPORT!$A$4:$BZ$100,MATCH($A35,REPORT!$A$4:$A$100,0),MATCH(S$1,REPORT!$A$4:$BZ$4,0)),"")</f>
        <v/>
      </c>
      <c r="T35" t="str">
        <f>IFERROR(INDEX(REPORT!$A$4:$BZ$100,MATCH($A35,REPORT!$A$4:$A$100,0),MATCH(T$1,REPORT!$A$4:$BZ$4,0)),"")</f>
        <v/>
      </c>
      <c r="U35" t="str">
        <f>IFERROR(INDEX(REPORT!$A$4:$BZ$100,MATCH($A35,REPORT!$A$4:$A$100,0),MATCH(U$1,REPORT!$A$4:$BZ$4,0)),"")</f>
        <v/>
      </c>
      <c r="V35" t="str">
        <f>IFERROR(INDEX(REPORT!$A$4:$BZ$100,MATCH($A35,REPORT!$A$4:$A$100,0),MATCH(V$1,REPORT!$A$4:$BZ$4,0)),"")</f>
        <v/>
      </c>
      <c r="W35" t="str">
        <f>IFERROR(INDEX(REPORT!$A$4:$BZ$100,MATCH($A35,REPORT!$A$4:$A$100,0),MATCH(W$1,REPORT!$A$4:$BZ$4,0)),"")</f>
        <v/>
      </c>
      <c r="X35" t="str">
        <f>IFERROR(INDEX(REPORT!$A$4:$BZ$100,MATCH($A35,REPORT!$A$4:$A$100,0),MATCH(X$1,REPORT!$A$4:$BZ$4,0)),"")</f>
        <v/>
      </c>
      <c r="Y35" t="str">
        <f>IFERROR(INDEX(REPORT!$A$4:$BZ$100,MATCH($A35,REPORT!$A$4:$A$100,0),MATCH(Y$1,REPORT!$A$4:$BZ$4,0)),"")</f>
        <v/>
      </c>
      <c r="Z35" t="str">
        <f>IFERROR(INDEX(REPORT!$A$4:$BZ$100,MATCH($A35,REPORT!$A$4:$A$100,0),MATCH(Z$1,REPORT!$A$4:$BZ$4,0)),"")</f>
        <v/>
      </c>
      <c r="AA35" t="str">
        <f>IFERROR(INDEX(REPORT!$A$4:$BZ$100,MATCH($A35,REPORT!$A$4:$A$100,0),MATCH(AA$1,REPORT!$A$4:$BZ$4,0)),"")</f>
        <v/>
      </c>
      <c r="AB35" t="str">
        <f>IFERROR(INDEX(REPORT!$A$4:$BZ$100,MATCH($A35,REPORT!$A$4:$A$100,0),MATCH(AB$1,REPORT!$A$4:$BZ$4,0)),"")</f>
        <v/>
      </c>
      <c r="AC35" t="str">
        <f>IFERROR(INDEX(REPORT!$A$4:$BZ$100,MATCH($A35,REPORT!$A$4:$A$100,0),MATCH(AC$1,REPORT!$A$4:$BZ$4,0)),"")</f>
        <v/>
      </c>
      <c r="AD35" t="str">
        <f>IFERROR(INDEX(REPORT!$A$4:$BZ$100,MATCH($A35,REPORT!$A$4:$A$100,0),MATCH(AD$1,REPORT!$A$4:$BZ$4,0)),"")</f>
        <v/>
      </c>
      <c r="AE35" t="str">
        <f>IFERROR(INDEX(REPORT!$A$4:$BZ$100,MATCH($A35,REPORT!$A$4:$A$100,0),MATCH(AE$1,REPORT!$A$4:$BZ$4,0)),"")</f>
        <v/>
      </c>
      <c r="AF35" t="str">
        <f>IFERROR(INDEX(REPORT!$A$4:$BZ$100,MATCH($A35,REPORT!$A$4:$A$100,0),MATCH(AF$1,REPORT!$A$4:$BZ$4,0)),"")</f>
        <v/>
      </c>
      <c r="AG35" t="str">
        <f>IFERROR(INDEX(REPORT!$A$4:$BZ$100,MATCH($A35,REPORT!$A$4:$A$100,0),MATCH(AG$1,REPORT!$A$4:$BZ$4,0)),"")</f>
        <v/>
      </c>
      <c r="AH35" t="str">
        <f>IFERROR(INDEX(REPORT!$A$4:$BZ$100,MATCH($A35,REPORT!$A$4:$A$100,0),MATCH(AH$1,REPORT!$A$4:$BZ$4,0)),"")</f>
        <v/>
      </c>
      <c r="AI35" t="str">
        <f>IFERROR(INDEX(REPORT!$A$4:$BZ$100,MATCH($A35,REPORT!$A$4:$A$100,0),MATCH(AI$1,REPORT!$A$4:$BZ$4,0)),"")</f>
        <v/>
      </c>
      <c r="AJ35" t="str">
        <f>IFERROR(INDEX(REPORT!$A$4:$BZ$100,MATCH($A35,REPORT!$A$4:$A$100,0),MATCH(AJ$1,REPORT!$A$4:$BZ$4,0)),"")</f>
        <v/>
      </c>
      <c r="AK35" t="str">
        <f>IFERROR(INDEX(REPORT!$A$4:$BZ$100,MATCH($A35,REPORT!$A$4:$A$100,0),MATCH(AK$1,REPORT!$A$4:$BZ$4,0)),"")</f>
        <v/>
      </c>
    </row>
    <row r="36" spans="1:37" x14ac:dyDescent="0.2">
      <c r="A36" t="str">
        <f>IF(LEN(REPORT!A39)&gt;2,REPORT!A39,"")</f>
        <v/>
      </c>
      <c r="B36" t="str">
        <f>IFERROR(INDEX(REPORT!$A$2:$BZ$100,MATCH($A36,REPORT!$A$2:$A$100,0),MATCH(B$1,REPORT!$A$2:$BZ$2,0)),"")</f>
        <v/>
      </c>
      <c r="C36" t="str">
        <f>IFERROR(INDEX(REPORT!$A$2:$BZ$100,MATCH($A36,REPORT!$A$2:$A$100,0),MATCH(C$1,REPORT!$A$2:$BZ$2,0)),"")</f>
        <v/>
      </c>
      <c r="D36" t="str">
        <f>IFERROR(INDEX(REPORT!$A$4:$BZ$100,MATCH($A36,REPORT!$A$4:$A$100,0),MATCH(D$1,REPORT!$A$4:$BZ$4,0)),"")</f>
        <v/>
      </c>
      <c r="E36" t="str">
        <f>IFERROR(INDEX(REPORT!$A$4:$BZ$100,MATCH($A36,REPORT!$A$4:$A$100,0),MATCH(E$1,REPORT!$A$4:$BZ$4,0)),"")</f>
        <v/>
      </c>
      <c r="F36" t="str">
        <f>IFERROR(INDEX(REPORT!$A$4:$BZ$100,MATCH($A36,REPORT!$A$4:$A$100,0),MATCH(F$1,REPORT!$A$4:$BZ$4,0)),"")</f>
        <v/>
      </c>
      <c r="G36" t="str">
        <f>IFERROR(INDEX(REPORT!$A$4:$BZ$100,MATCH($A36,REPORT!$A$4:$A$100,0),MATCH(G$1,REPORT!$A$4:$BZ$4,0)),"")</f>
        <v/>
      </c>
      <c r="H36" t="str">
        <f>IFERROR(INDEX(REPORT!$A$4:$BZ$100,MATCH($A36,REPORT!$A$4:$A$100,0),MATCH(H$1,REPORT!$A$4:$BZ$4,0)),"")</f>
        <v/>
      </c>
      <c r="I36" t="str">
        <f>IFERROR(INDEX(REPORT!$A$4:$BZ$100,MATCH($A36,REPORT!$A$4:$A$100,0),MATCH(I$1,REPORT!$A$4:$BZ$4,0)),"")</f>
        <v/>
      </c>
      <c r="J36" t="str">
        <f>IFERROR(INDEX(REPORT!$A$4:$BZ$100,MATCH($A36,REPORT!$A$4:$A$100,0),MATCH(J$1,REPORT!$A$4:$BZ$4,0)),"")</f>
        <v/>
      </c>
      <c r="K36" t="str">
        <f>IFERROR(INDEX(REPORT!$A$4:$BZ$100,MATCH($A36,REPORT!$A$4:$A$100,0),MATCH(K$1,REPORT!$A$4:$BZ$4,0)),"")</f>
        <v/>
      </c>
      <c r="L36" t="str">
        <f>IFERROR(INDEX(REPORT!$A$4:$BZ$100,MATCH($A36,REPORT!$A$4:$A$100,0),MATCH(L$1,REPORT!$A$4:$BZ$4,0)),"")</f>
        <v/>
      </c>
      <c r="M36" t="str">
        <f>IFERROR(INDEX(REPORT!$A$4:$BZ$100,MATCH($A36,REPORT!$A$4:$A$100,0),MATCH(M$1,REPORT!$A$4:$BZ$4,0)),"")</f>
        <v/>
      </c>
      <c r="N36" t="str">
        <f>IFERROR(INDEX(REPORT!$A$4:$BZ$100,MATCH($A36,REPORT!$A$4:$A$100,0),MATCH(N$1,REPORT!$A$4:$BZ$4,0)),"")</f>
        <v/>
      </c>
      <c r="O36" t="str">
        <f>IFERROR(INDEX(REPORT!$A$4:$BZ$100,MATCH($A36,REPORT!$A$4:$A$100,0),MATCH(O$1,REPORT!$A$4:$BZ$4,0)),"")</f>
        <v/>
      </c>
      <c r="P36" t="str">
        <f>IFERROR(INDEX(REPORT!$A$4:$BZ$100,MATCH($A36,REPORT!$A$4:$A$100,0),MATCH(P$1,REPORT!$A$4:$BZ$4,0)),"")</f>
        <v/>
      </c>
      <c r="Q36" t="str">
        <f>IFERROR(INDEX(REPORT!$A$4:$BZ$100,MATCH($A36,REPORT!$A$4:$A$100,0),MATCH(Q$1,REPORT!$A$4:$BZ$4,0)),"")</f>
        <v/>
      </c>
      <c r="R36" t="str">
        <f>IFERROR(INDEX(REPORT!$A$4:$BZ$100,MATCH($A36,REPORT!$A$4:$A$100,0),MATCH(R$1,REPORT!$A$4:$BZ$4,0)),"")</f>
        <v/>
      </c>
      <c r="S36" t="str">
        <f>IFERROR(INDEX(REPORT!$A$4:$BZ$100,MATCH($A36,REPORT!$A$4:$A$100,0),MATCH(S$1,REPORT!$A$4:$BZ$4,0)),"")</f>
        <v/>
      </c>
      <c r="T36" t="str">
        <f>IFERROR(INDEX(REPORT!$A$4:$BZ$100,MATCH($A36,REPORT!$A$4:$A$100,0),MATCH(T$1,REPORT!$A$4:$BZ$4,0)),"")</f>
        <v/>
      </c>
      <c r="U36" t="str">
        <f>IFERROR(INDEX(REPORT!$A$4:$BZ$100,MATCH($A36,REPORT!$A$4:$A$100,0),MATCH(U$1,REPORT!$A$4:$BZ$4,0)),"")</f>
        <v/>
      </c>
      <c r="V36" t="str">
        <f>IFERROR(INDEX(REPORT!$A$4:$BZ$100,MATCH($A36,REPORT!$A$4:$A$100,0),MATCH(V$1,REPORT!$A$4:$BZ$4,0)),"")</f>
        <v/>
      </c>
      <c r="W36" t="str">
        <f>IFERROR(INDEX(REPORT!$A$4:$BZ$100,MATCH($A36,REPORT!$A$4:$A$100,0),MATCH(W$1,REPORT!$A$4:$BZ$4,0)),"")</f>
        <v/>
      </c>
      <c r="X36" t="str">
        <f>IFERROR(INDEX(REPORT!$A$4:$BZ$100,MATCH($A36,REPORT!$A$4:$A$100,0),MATCH(X$1,REPORT!$A$4:$BZ$4,0)),"")</f>
        <v/>
      </c>
      <c r="Y36" t="str">
        <f>IFERROR(INDEX(REPORT!$A$4:$BZ$100,MATCH($A36,REPORT!$A$4:$A$100,0),MATCH(Y$1,REPORT!$A$4:$BZ$4,0)),"")</f>
        <v/>
      </c>
      <c r="Z36" t="str">
        <f>IFERROR(INDEX(REPORT!$A$4:$BZ$100,MATCH($A36,REPORT!$A$4:$A$100,0),MATCH(Z$1,REPORT!$A$4:$BZ$4,0)),"")</f>
        <v/>
      </c>
      <c r="AA36" t="str">
        <f>IFERROR(INDEX(REPORT!$A$4:$BZ$100,MATCH($A36,REPORT!$A$4:$A$100,0),MATCH(AA$1,REPORT!$A$4:$BZ$4,0)),"")</f>
        <v/>
      </c>
      <c r="AB36" t="str">
        <f>IFERROR(INDEX(REPORT!$A$4:$BZ$100,MATCH($A36,REPORT!$A$4:$A$100,0),MATCH(AB$1,REPORT!$A$4:$BZ$4,0)),"")</f>
        <v/>
      </c>
      <c r="AC36" t="str">
        <f>IFERROR(INDEX(REPORT!$A$4:$BZ$100,MATCH($A36,REPORT!$A$4:$A$100,0),MATCH(AC$1,REPORT!$A$4:$BZ$4,0)),"")</f>
        <v/>
      </c>
      <c r="AD36" t="str">
        <f>IFERROR(INDEX(REPORT!$A$4:$BZ$100,MATCH($A36,REPORT!$A$4:$A$100,0),MATCH(AD$1,REPORT!$A$4:$BZ$4,0)),"")</f>
        <v/>
      </c>
      <c r="AE36" t="str">
        <f>IFERROR(INDEX(REPORT!$A$4:$BZ$100,MATCH($A36,REPORT!$A$4:$A$100,0),MATCH(AE$1,REPORT!$A$4:$BZ$4,0)),"")</f>
        <v/>
      </c>
      <c r="AF36" t="str">
        <f>IFERROR(INDEX(REPORT!$A$4:$BZ$100,MATCH($A36,REPORT!$A$4:$A$100,0),MATCH(AF$1,REPORT!$A$4:$BZ$4,0)),"")</f>
        <v/>
      </c>
      <c r="AG36" t="str">
        <f>IFERROR(INDEX(REPORT!$A$4:$BZ$100,MATCH($A36,REPORT!$A$4:$A$100,0),MATCH(AG$1,REPORT!$A$4:$BZ$4,0)),"")</f>
        <v/>
      </c>
      <c r="AH36" t="str">
        <f>IFERROR(INDEX(REPORT!$A$4:$BZ$100,MATCH($A36,REPORT!$A$4:$A$100,0),MATCH(AH$1,REPORT!$A$4:$BZ$4,0)),"")</f>
        <v/>
      </c>
      <c r="AI36" t="str">
        <f>IFERROR(INDEX(REPORT!$A$4:$BZ$100,MATCH($A36,REPORT!$A$4:$A$100,0),MATCH(AI$1,REPORT!$A$4:$BZ$4,0)),"")</f>
        <v/>
      </c>
      <c r="AJ36" t="str">
        <f>IFERROR(INDEX(REPORT!$A$4:$BZ$100,MATCH($A36,REPORT!$A$4:$A$100,0),MATCH(AJ$1,REPORT!$A$4:$BZ$4,0)),"")</f>
        <v/>
      </c>
      <c r="AK36" t="str">
        <f>IFERROR(INDEX(REPORT!$A$4:$BZ$100,MATCH($A36,REPORT!$A$4:$A$100,0),MATCH(AK$1,REPORT!$A$4:$BZ$4,0)),"")</f>
        <v/>
      </c>
    </row>
    <row r="37" spans="1:37" x14ac:dyDescent="0.2">
      <c r="A37" t="str">
        <f>IF(LEN(REPORT!A40)&gt;2,REPORT!A40,"")</f>
        <v/>
      </c>
      <c r="B37" t="str">
        <f>IFERROR(INDEX(REPORT!$A$2:$BZ$100,MATCH($A37,REPORT!$A$2:$A$100,0),MATCH(B$1,REPORT!$A$2:$BZ$2,0)),"")</f>
        <v/>
      </c>
      <c r="C37" t="str">
        <f>IFERROR(INDEX(REPORT!$A$2:$BZ$100,MATCH($A37,REPORT!$A$2:$A$100,0),MATCH(C$1,REPORT!$A$2:$BZ$2,0)),"")</f>
        <v/>
      </c>
      <c r="D37" t="str">
        <f>IFERROR(INDEX(REPORT!$A$4:$BZ$100,MATCH($A37,REPORT!$A$4:$A$100,0),MATCH(D$1,REPORT!$A$4:$BZ$4,0)),"")</f>
        <v/>
      </c>
      <c r="E37" t="str">
        <f>IFERROR(INDEX(REPORT!$A$4:$BZ$100,MATCH($A37,REPORT!$A$4:$A$100,0),MATCH(E$1,REPORT!$A$4:$BZ$4,0)),"")</f>
        <v/>
      </c>
      <c r="F37" t="str">
        <f>IFERROR(INDEX(REPORT!$A$4:$BZ$100,MATCH($A37,REPORT!$A$4:$A$100,0),MATCH(F$1,REPORT!$A$4:$BZ$4,0)),"")</f>
        <v/>
      </c>
      <c r="G37" t="str">
        <f>IFERROR(INDEX(REPORT!$A$4:$BZ$100,MATCH($A37,REPORT!$A$4:$A$100,0),MATCH(G$1,REPORT!$A$4:$BZ$4,0)),"")</f>
        <v/>
      </c>
      <c r="H37" t="str">
        <f>IFERROR(INDEX(REPORT!$A$4:$BZ$100,MATCH($A37,REPORT!$A$4:$A$100,0),MATCH(H$1,REPORT!$A$4:$BZ$4,0)),"")</f>
        <v/>
      </c>
      <c r="I37" t="str">
        <f>IFERROR(INDEX(REPORT!$A$4:$BZ$100,MATCH($A37,REPORT!$A$4:$A$100,0),MATCH(I$1,REPORT!$A$4:$BZ$4,0)),"")</f>
        <v/>
      </c>
      <c r="J37" t="str">
        <f>IFERROR(INDEX(REPORT!$A$4:$BZ$100,MATCH($A37,REPORT!$A$4:$A$100,0),MATCH(J$1,REPORT!$A$4:$BZ$4,0)),"")</f>
        <v/>
      </c>
      <c r="K37" t="str">
        <f>IFERROR(INDEX(REPORT!$A$4:$BZ$100,MATCH($A37,REPORT!$A$4:$A$100,0),MATCH(K$1,REPORT!$A$4:$BZ$4,0)),"")</f>
        <v/>
      </c>
      <c r="L37" t="str">
        <f>IFERROR(INDEX(REPORT!$A$4:$BZ$100,MATCH($A37,REPORT!$A$4:$A$100,0),MATCH(L$1,REPORT!$A$4:$BZ$4,0)),"")</f>
        <v/>
      </c>
      <c r="M37" t="str">
        <f>IFERROR(INDEX(REPORT!$A$4:$BZ$100,MATCH($A37,REPORT!$A$4:$A$100,0),MATCH(M$1,REPORT!$A$4:$BZ$4,0)),"")</f>
        <v/>
      </c>
      <c r="N37" t="str">
        <f>IFERROR(INDEX(REPORT!$A$4:$BZ$100,MATCH($A37,REPORT!$A$4:$A$100,0),MATCH(N$1,REPORT!$A$4:$BZ$4,0)),"")</f>
        <v/>
      </c>
      <c r="O37" t="str">
        <f>IFERROR(INDEX(REPORT!$A$4:$BZ$100,MATCH($A37,REPORT!$A$4:$A$100,0),MATCH(O$1,REPORT!$A$4:$BZ$4,0)),"")</f>
        <v/>
      </c>
      <c r="P37" t="str">
        <f>IFERROR(INDEX(REPORT!$A$4:$BZ$100,MATCH($A37,REPORT!$A$4:$A$100,0),MATCH(P$1,REPORT!$A$4:$BZ$4,0)),"")</f>
        <v/>
      </c>
      <c r="Q37" t="str">
        <f>IFERROR(INDEX(REPORT!$A$4:$BZ$100,MATCH($A37,REPORT!$A$4:$A$100,0),MATCH(Q$1,REPORT!$A$4:$BZ$4,0)),"")</f>
        <v/>
      </c>
      <c r="R37" t="str">
        <f>IFERROR(INDEX(REPORT!$A$4:$BZ$100,MATCH($A37,REPORT!$A$4:$A$100,0),MATCH(R$1,REPORT!$A$4:$BZ$4,0)),"")</f>
        <v/>
      </c>
      <c r="S37" t="str">
        <f>IFERROR(INDEX(REPORT!$A$4:$BZ$100,MATCH($A37,REPORT!$A$4:$A$100,0),MATCH(S$1,REPORT!$A$4:$BZ$4,0)),"")</f>
        <v/>
      </c>
      <c r="T37" t="str">
        <f>IFERROR(INDEX(REPORT!$A$4:$BZ$100,MATCH($A37,REPORT!$A$4:$A$100,0),MATCH(T$1,REPORT!$A$4:$BZ$4,0)),"")</f>
        <v/>
      </c>
      <c r="U37" t="str">
        <f>IFERROR(INDEX(REPORT!$A$4:$BZ$100,MATCH($A37,REPORT!$A$4:$A$100,0),MATCH(U$1,REPORT!$A$4:$BZ$4,0)),"")</f>
        <v/>
      </c>
      <c r="V37" t="str">
        <f>IFERROR(INDEX(REPORT!$A$4:$BZ$100,MATCH($A37,REPORT!$A$4:$A$100,0),MATCH(V$1,REPORT!$A$4:$BZ$4,0)),"")</f>
        <v/>
      </c>
      <c r="W37" t="str">
        <f>IFERROR(INDEX(REPORT!$A$4:$BZ$100,MATCH($A37,REPORT!$A$4:$A$100,0),MATCH(W$1,REPORT!$A$4:$BZ$4,0)),"")</f>
        <v/>
      </c>
      <c r="X37" t="str">
        <f>IFERROR(INDEX(REPORT!$A$4:$BZ$100,MATCH($A37,REPORT!$A$4:$A$100,0),MATCH(X$1,REPORT!$A$4:$BZ$4,0)),"")</f>
        <v/>
      </c>
      <c r="Y37" t="str">
        <f>IFERROR(INDEX(REPORT!$A$4:$BZ$100,MATCH($A37,REPORT!$A$4:$A$100,0),MATCH(Y$1,REPORT!$A$4:$BZ$4,0)),"")</f>
        <v/>
      </c>
      <c r="Z37" t="str">
        <f>IFERROR(INDEX(REPORT!$A$4:$BZ$100,MATCH($A37,REPORT!$A$4:$A$100,0),MATCH(Z$1,REPORT!$A$4:$BZ$4,0)),"")</f>
        <v/>
      </c>
      <c r="AA37" t="str">
        <f>IFERROR(INDEX(REPORT!$A$4:$BZ$100,MATCH($A37,REPORT!$A$4:$A$100,0),MATCH(AA$1,REPORT!$A$4:$BZ$4,0)),"")</f>
        <v/>
      </c>
      <c r="AB37" t="str">
        <f>IFERROR(INDEX(REPORT!$A$4:$BZ$100,MATCH($A37,REPORT!$A$4:$A$100,0),MATCH(AB$1,REPORT!$A$4:$BZ$4,0)),"")</f>
        <v/>
      </c>
      <c r="AC37" t="str">
        <f>IFERROR(INDEX(REPORT!$A$4:$BZ$100,MATCH($A37,REPORT!$A$4:$A$100,0),MATCH(AC$1,REPORT!$A$4:$BZ$4,0)),"")</f>
        <v/>
      </c>
      <c r="AD37" t="str">
        <f>IFERROR(INDEX(REPORT!$A$4:$BZ$100,MATCH($A37,REPORT!$A$4:$A$100,0),MATCH(AD$1,REPORT!$A$4:$BZ$4,0)),"")</f>
        <v/>
      </c>
      <c r="AE37" t="str">
        <f>IFERROR(INDEX(REPORT!$A$4:$BZ$100,MATCH($A37,REPORT!$A$4:$A$100,0),MATCH(AE$1,REPORT!$A$4:$BZ$4,0)),"")</f>
        <v/>
      </c>
      <c r="AF37" t="str">
        <f>IFERROR(INDEX(REPORT!$A$4:$BZ$100,MATCH($A37,REPORT!$A$4:$A$100,0),MATCH(AF$1,REPORT!$A$4:$BZ$4,0)),"")</f>
        <v/>
      </c>
      <c r="AG37" t="str">
        <f>IFERROR(INDEX(REPORT!$A$4:$BZ$100,MATCH($A37,REPORT!$A$4:$A$100,0),MATCH(AG$1,REPORT!$A$4:$BZ$4,0)),"")</f>
        <v/>
      </c>
      <c r="AH37" t="str">
        <f>IFERROR(INDEX(REPORT!$A$4:$BZ$100,MATCH($A37,REPORT!$A$4:$A$100,0),MATCH(AH$1,REPORT!$A$4:$BZ$4,0)),"")</f>
        <v/>
      </c>
      <c r="AI37" t="str">
        <f>IFERROR(INDEX(REPORT!$A$4:$BZ$100,MATCH($A37,REPORT!$A$4:$A$100,0),MATCH(AI$1,REPORT!$A$4:$BZ$4,0)),"")</f>
        <v/>
      </c>
      <c r="AJ37" t="str">
        <f>IFERROR(INDEX(REPORT!$A$4:$BZ$100,MATCH($A37,REPORT!$A$4:$A$100,0),MATCH(AJ$1,REPORT!$A$4:$BZ$4,0)),"")</f>
        <v/>
      </c>
      <c r="AK37" t="str">
        <f>IFERROR(INDEX(REPORT!$A$4:$BZ$100,MATCH($A37,REPORT!$A$4:$A$100,0),MATCH(AK$1,REPORT!$A$4:$BZ$4,0)),"")</f>
        <v/>
      </c>
    </row>
    <row r="38" spans="1:37" x14ac:dyDescent="0.2">
      <c r="A38" t="str">
        <f>IF(LEN(REPORT!A41)&gt;2,REPORT!A41,"")</f>
        <v/>
      </c>
      <c r="B38" t="str">
        <f>IFERROR(INDEX(REPORT!$A$2:$BZ$100,MATCH($A38,REPORT!$A$2:$A$100,0),MATCH(B$1,REPORT!$A$2:$BZ$2,0)),"")</f>
        <v/>
      </c>
      <c r="C38" t="str">
        <f>IFERROR(INDEX(REPORT!$A$2:$BZ$100,MATCH($A38,REPORT!$A$2:$A$100,0),MATCH(C$1,REPORT!$A$2:$BZ$2,0)),"")</f>
        <v/>
      </c>
      <c r="D38" t="str">
        <f>IFERROR(INDEX(REPORT!$A$4:$BZ$100,MATCH($A38,REPORT!$A$4:$A$100,0),MATCH(D$1,REPORT!$A$4:$BZ$4,0)),"")</f>
        <v/>
      </c>
      <c r="E38" t="str">
        <f>IFERROR(INDEX(REPORT!$A$4:$BZ$100,MATCH($A38,REPORT!$A$4:$A$100,0),MATCH(E$1,REPORT!$A$4:$BZ$4,0)),"")</f>
        <v/>
      </c>
      <c r="F38" t="str">
        <f>IFERROR(INDEX(REPORT!$A$4:$BZ$100,MATCH($A38,REPORT!$A$4:$A$100,0),MATCH(F$1,REPORT!$A$4:$BZ$4,0)),"")</f>
        <v/>
      </c>
      <c r="G38" t="str">
        <f>IFERROR(INDEX(REPORT!$A$4:$BZ$100,MATCH($A38,REPORT!$A$4:$A$100,0),MATCH(G$1,REPORT!$A$4:$BZ$4,0)),"")</f>
        <v/>
      </c>
      <c r="H38" t="str">
        <f>IFERROR(INDEX(REPORT!$A$4:$BZ$100,MATCH($A38,REPORT!$A$4:$A$100,0),MATCH(H$1,REPORT!$A$4:$BZ$4,0)),"")</f>
        <v/>
      </c>
      <c r="I38" t="str">
        <f>IFERROR(INDEX(REPORT!$A$4:$BZ$100,MATCH($A38,REPORT!$A$4:$A$100,0),MATCH(I$1,REPORT!$A$4:$BZ$4,0)),"")</f>
        <v/>
      </c>
      <c r="J38" t="str">
        <f>IFERROR(INDEX(REPORT!$A$4:$BZ$100,MATCH($A38,REPORT!$A$4:$A$100,0),MATCH(J$1,REPORT!$A$4:$BZ$4,0)),"")</f>
        <v/>
      </c>
      <c r="K38" t="str">
        <f>IFERROR(INDEX(REPORT!$A$4:$BZ$100,MATCH($A38,REPORT!$A$4:$A$100,0),MATCH(K$1,REPORT!$A$4:$BZ$4,0)),"")</f>
        <v/>
      </c>
      <c r="L38" t="str">
        <f>IFERROR(INDEX(REPORT!$A$4:$BZ$100,MATCH($A38,REPORT!$A$4:$A$100,0),MATCH(L$1,REPORT!$A$4:$BZ$4,0)),"")</f>
        <v/>
      </c>
      <c r="M38" t="str">
        <f>IFERROR(INDEX(REPORT!$A$4:$BZ$100,MATCH($A38,REPORT!$A$4:$A$100,0),MATCH(M$1,REPORT!$A$4:$BZ$4,0)),"")</f>
        <v/>
      </c>
      <c r="N38" t="str">
        <f>IFERROR(INDEX(REPORT!$A$4:$BZ$100,MATCH($A38,REPORT!$A$4:$A$100,0),MATCH(N$1,REPORT!$A$4:$BZ$4,0)),"")</f>
        <v/>
      </c>
      <c r="O38" t="str">
        <f>IFERROR(INDEX(REPORT!$A$4:$BZ$100,MATCH($A38,REPORT!$A$4:$A$100,0),MATCH(O$1,REPORT!$A$4:$BZ$4,0)),"")</f>
        <v/>
      </c>
      <c r="P38" t="str">
        <f>IFERROR(INDEX(REPORT!$A$4:$BZ$100,MATCH($A38,REPORT!$A$4:$A$100,0),MATCH(P$1,REPORT!$A$4:$BZ$4,0)),"")</f>
        <v/>
      </c>
      <c r="Q38" t="str">
        <f>IFERROR(INDEX(REPORT!$A$4:$BZ$100,MATCH($A38,REPORT!$A$4:$A$100,0),MATCH(Q$1,REPORT!$A$4:$BZ$4,0)),"")</f>
        <v/>
      </c>
      <c r="R38" t="str">
        <f>IFERROR(INDEX(REPORT!$A$4:$BZ$100,MATCH($A38,REPORT!$A$4:$A$100,0),MATCH(R$1,REPORT!$A$4:$BZ$4,0)),"")</f>
        <v/>
      </c>
      <c r="S38" t="str">
        <f>IFERROR(INDEX(REPORT!$A$4:$BZ$100,MATCH($A38,REPORT!$A$4:$A$100,0),MATCH(S$1,REPORT!$A$4:$BZ$4,0)),"")</f>
        <v/>
      </c>
      <c r="T38" t="str">
        <f>IFERROR(INDEX(REPORT!$A$4:$BZ$100,MATCH($A38,REPORT!$A$4:$A$100,0),MATCH(T$1,REPORT!$A$4:$BZ$4,0)),"")</f>
        <v/>
      </c>
      <c r="U38" t="str">
        <f>IFERROR(INDEX(REPORT!$A$4:$BZ$100,MATCH($A38,REPORT!$A$4:$A$100,0),MATCH(U$1,REPORT!$A$4:$BZ$4,0)),"")</f>
        <v/>
      </c>
      <c r="V38" t="str">
        <f>IFERROR(INDEX(REPORT!$A$4:$BZ$100,MATCH($A38,REPORT!$A$4:$A$100,0),MATCH(V$1,REPORT!$A$4:$BZ$4,0)),"")</f>
        <v/>
      </c>
      <c r="W38" t="str">
        <f>IFERROR(INDEX(REPORT!$A$4:$BZ$100,MATCH($A38,REPORT!$A$4:$A$100,0),MATCH(W$1,REPORT!$A$4:$BZ$4,0)),"")</f>
        <v/>
      </c>
      <c r="X38" t="str">
        <f>IFERROR(INDEX(REPORT!$A$4:$BZ$100,MATCH($A38,REPORT!$A$4:$A$100,0),MATCH(X$1,REPORT!$A$4:$BZ$4,0)),"")</f>
        <v/>
      </c>
      <c r="Y38" t="str">
        <f>IFERROR(INDEX(REPORT!$A$4:$BZ$100,MATCH($A38,REPORT!$A$4:$A$100,0),MATCH(Y$1,REPORT!$A$4:$BZ$4,0)),"")</f>
        <v/>
      </c>
      <c r="Z38" t="str">
        <f>IFERROR(INDEX(REPORT!$A$4:$BZ$100,MATCH($A38,REPORT!$A$4:$A$100,0),MATCH(Z$1,REPORT!$A$4:$BZ$4,0)),"")</f>
        <v/>
      </c>
      <c r="AA38" t="str">
        <f>IFERROR(INDEX(REPORT!$A$4:$BZ$100,MATCH($A38,REPORT!$A$4:$A$100,0),MATCH(AA$1,REPORT!$A$4:$BZ$4,0)),"")</f>
        <v/>
      </c>
      <c r="AB38" t="str">
        <f>IFERROR(INDEX(REPORT!$A$4:$BZ$100,MATCH($A38,REPORT!$A$4:$A$100,0),MATCH(AB$1,REPORT!$A$4:$BZ$4,0)),"")</f>
        <v/>
      </c>
      <c r="AC38" t="str">
        <f>IFERROR(INDEX(REPORT!$A$4:$BZ$100,MATCH($A38,REPORT!$A$4:$A$100,0),MATCH(AC$1,REPORT!$A$4:$BZ$4,0)),"")</f>
        <v/>
      </c>
      <c r="AD38" t="str">
        <f>IFERROR(INDEX(REPORT!$A$4:$BZ$100,MATCH($A38,REPORT!$A$4:$A$100,0),MATCH(AD$1,REPORT!$A$4:$BZ$4,0)),"")</f>
        <v/>
      </c>
      <c r="AE38" t="str">
        <f>IFERROR(INDEX(REPORT!$A$4:$BZ$100,MATCH($A38,REPORT!$A$4:$A$100,0),MATCH(AE$1,REPORT!$A$4:$BZ$4,0)),"")</f>
        <v/>
      </c>
      <c r="AF38" t="str">
        <f>IFERROR(INDEX(REPORT!$A$4:$BZ$100,MATCH($A38,REPORT!$A$4:$A$100,0),MATCH(AF$1,REPORT!$A$4:$BZ$4,0)),"")</f>
        <v/>
      </c>
      <c r="AG38" t="str">
        <f>IFERROR(INDEX(REPORT!$A$4:$BZ$100,MATCH($A38,REPORT!$A$4:$A$100,0),MATCH(AG$1,REPORT!$A$4:$BZ$4,0)),"")</f>
        <v/>
      </c>
      <c r="AH38" t="str">
        <f>IFERROR(INDEX(REPORT!$A$4:$BZ$100,MATCH($A38,REPORT!$A$4:$A$100,0),MATCH(AH$1,REPORT!$A$4:$BZ$4,0)),"")</f>
        <v/>
      </c>
      <c r="AI38" t="str">
        <f>IFERROR(INDEX(REPORT!$A$4:$BZ$100,MATCH($A38,REPORT!$A$4:$A$100,0),MATCH(AI$1,REPORT!$A$4:$BZ$4,0)),"")</f>
        <v/>
      </c>
      <c r="AJ38" t="str">
        <f>IFERROR(INDEX(REPORT!$A$4:$BZ$100,MATCH($A38,REPORT!$A$4:$A$100,0),MATCH(AJ$1,REPORT!$A$4:$BZ$4,0)),"")</f>
        <v/>
      </c>
      <c r="AK38" t="str">
        <f>IFERROR(INDEX(REPORT!$A$4:$BZ$100,MATCH($A38,REPORT!$A$4:$A$100,0),MATCH(AK$1,REPORT!$A$4:$BZ$4,0)),"")</f>
        <v/>
      </c>
    </row>
    <row r="39" spans="1:37" x14ac:dyDescent="0.2">
      <c r="A39" t="str">
        <f>IF(LEN(REPORT!A42)&gt;2,REPORT!A42,"")</f>
        <v/>
      </c>
      <c r="B39" t="str">
        <f>IFERROR(INDEX(REPORT!$A$2:$BZ$100,MATCH($A39,REPORT!$A$2:$A$100,0),MATCH(B$1,REPORT!$A$2:$BZ$2,0)),"")</f>
        <v/>
      </c>
      <c r="C39" t="str">
        <f>IFERROR(INDEX(REPORT!$A$2:$BZ$100,MATCH($A39,REPORT!$A$2:$A$100,0),MATCH(C$1,REPORT!$A$2:$BZ$2,0)),"")</f>
        <v/>
      </c>
      <c r="D39" t="str">
        <f>IFERROR(INDEX(REPORT!$A$4:$BZ$100,MATCH($A39,REPORT!$A$4:$A$100,0),MATCH(D$1,REPORT!$A$4:$BZ$4,0)),"")</f>
        <v/>
      </c>
      <c r="E39" t="str">
        <f>IFERROR(INDEX(REPORT!$A$4:$BZ$100,MATCH($A39,REPORT!$A$4:$A$100,0),MATCH(E$1,REPORT!$A$4:$BZ$4,0)),"")</f>
        <v/>
      </c>
      <c r="F39" t="str">
        <f>IFERROR(INDEX(REPORT!$A$4:$BZ$100,MATCH($A39,REPORT!$A$4:$A$100,0),MATCH(F$1,REPORT!$A$4:$BZ$4,0)),"")</f>
        <v/>
      </c>
      <c r="G39" t="str">
        <f>IFERROR(INDEX(REPORT!$A$4:$BZ$100,MATCH($A39,REPORT!$A$4:$A$100,0),MATCH(G$1,REPORT!$A$4:$BZ$4,0)),"")</f>
        <v/>
      </c>
      <c r="H39" t="str">
        <f>IFERROR(INDEX(REPORT!$A$4:$BZ$100,MATCH($A39,REPORT!$A$4:$A$100,0),MATCH(H$1,REPORT!$A$4:$BZ$4,0)),"")</f>
        <v/>
      </c>
      <c r="I39" t="str">
        <f>IFERROR(INDEX(REPORT!$A$4:$BZ$100,MATCH($A39,REPORT!$A$4:$A$100,0),MATCH(I$1,REPORT!$A$4:$BZ$4,0)),"")</f>
        <v/>
      </c>
      <c r="J39" t="str">
        <f>IFERROR(INDEX(REPORT!$A$4:$BZ$100,MATCH($A39,REPORT!$A$4:$A$100,0),MATCH(J$1,REPORT!$A$4:$BZ$4,0)),"")</f>
        <v/>
      </c>
      <c r="K39" t="str">
        <f>IFERROR(INDEX(REPORT!$A$4:$BZ$100,MATCH($A39,REPORT!$A$4:$A$100,0),MATCH(K$1,REPORT!$A$4:$BZ$4,0)),"")</f>
        <v/>
      </c>
      <c r="L39" t="str">
        <f>IFERROR(INDEX(REPORT!$A$4:$BZ$100,MATCH($A39,REPORT!$A$4:$A$100,0),MATCH(L$1,REPORT!$A$4:$BZ$4,0)),"")</f>
        <v/>
      </c>
      <c r="M39" t="str">
        <f>IFERROR(INDEX(REPORT!$A$4:$BZ$100,MATCH($A39,REPORT!$A$4:$A$100,0),MATCH(M$1,REPORT!$A$4:$BZ$4,0)),"")</f>
        <v/>
      </c>
      <c r="N39" t="str">
        <f>IFERROR(INDEX(REPORT!$A$4:$BZ$100,MATCH($A39,REPORT!$A$4:$A$100,0),MATCH(N$1,REPORT!$A$4:$BZ$4,0)),"")</f>
        <v/>
      </c>
      <c r="O39" t="str">
        <f>IFERROR(INDEX(REPORT!$A$4:$BZ$100,MATCH($A39,REPORT!$A$4:$A$100,0),MATCH(O$1,REPORT!$A$4:$BZ$4,0)),"")</f>
        <v/>
      </c>
      <c r="P39" t="str">
        <f>IFERROR(INDEX(REPORT!$A$4:$BZ$100,MATCH($A39,REPORT!$A$4:$A$100,0),MATCH(P$1,REPORT!$A$4:$BZ$4,0)),"")</f>
        <v/>
      </c>
      <c r="Q39" t="str">
        <f>IFERROR(INDEX(REPORT!$A$4:$BZ$100,MATCH($A39,REPORT!$A$4:$A$100,0),MATCH(Q$1,REPORT!$A$4:$BZ$4,0)),"")</f>
        <v/>
      </c>
      <c r="R39" t="str">
        <f>IFERROR(INDEX(REPORT!$A$4:$BZ$100,MATCH($A39,REPORT!$A$4:$A$100,0),MATCH(R$1,REPORT!$A$4:$BZ$4,0)),"")</f>
        <v/>
      </c>
      <c r="S39" t="str">
        <f>IFERROR(INDEX(REPORT!$A$4:$BZ$100,MATCH($A39,REPORT!$A$4:$A$100,0),MATCH(S$1,REPORT!$A$4:$BZ$4,0)),"")</f>
        <v/>
      </c>
      <c r="T39" t="str">
        <f>IFERROR(INDEX(REPORT!$A$4:$BZ$100,MATCH($A39,REPORT!$A$4:$A$100,0),MATCH(T$1,REPORT!$A$4:$BZ$4,0)),"")</f>
        <v/>
      </c>
      <c r="U39" t="str">
        <f>IFERROR(INDEX(REPORT!$A$4:$BZ$100,MATCH($A39,REPORT!$A$4:$A$100,0),MATCH(U$1,REPORT!$A$4:$BZ$4,0)),"")</f>
        <v/>
      </c>
      <c r="V39" t="str">
        <f>IFERROR(INDEX(REPORT!$A$4:$BZ$100,MATCH($A39,REPORT!$A$4:$A$100,0),MATCH(V$1,REPORT!$A$4:$BZ$4,0)),"")</f>
        <v/>
      </c>
      <c r="W39" t="str">
        <f>IFERROR(INDEX(REPORT!$A$4:$BZ$100,MATCH($A39,REPORT!$A$4:$A$100,0),MATCH(W$1,REPORT!$A$4:$BZ$4,0)),"")</f>
        <v/>
      </c>
      <c r="X39" t="str">
        <f>IFERROR(INDEX(REPORT!$A$4:$BZ$100,MATCH($A39,REPORT!$A$4:$A$100,0),MATCH(X$1,REPORT!$A$4:$BZ$4,0)),"")</f>
        <v/>
      </c>
      <c r="Y39" t="str">
        <f>IFERROR(INDEX(REPORT!$A$4:$BZ$100,MATCH($A39,REPORT!$A$4:$A$100,0),MATCH(Y$1,REPORT!$A$4:$BZ$4,0)),"")</f>
        <v/>
      </c>
      <c r="Z39" t="str">
        <f>IFERROR(INDEX(REPORT!$A$4:$BZ$100,MATCH($A39,REPORT!$A$4:$A$100,0),MATCH(Z$1,REPORT!$A$4:$BZ$4,0)),"")</f>
        <v/>
      </c>
      <c r="AA39" t="str">
        <f>IFERROR(INDEX(REPORT!$A$4:$BZ$100,MATCH($A39,REPORT!$A$4:$A$100,0),MATCH(AA$1,REPORT!$A$4:$BZ$4,0)),"")</f>
        <v/>
      </c>
      <c r="AB39" t="str">
        <f>IFERROR(INDEX(REPORT!$A$4:$BZ$100,MATCH($A39,REPORT!$A$4:$A$100,0),MATCH(AB$1,REPORT!$A$4:$BZ$4,0)),"")</f>
        <v/>
      </c>
      <c r="AC39" t="str">
        <f>IFERROR(INDEX(REPORT!$A$4:$BZ$100,MATCH($A39,REPORT!$A$4:$A$100,0),MATCH(AC$1,REPORT!$A$4:$BZ$4,0)),"")</f>
        <v/>
      </c>
      <c r="AD39" t="str">
        <f>IFERROR(INDEX(REPORT!$A$4:$BZ$100,MATCH($A39,REPORT!$A$4:$A$100,0),MATCH(AD$1,REPORT!$A$4:$BZ$4,0)),"")</f>
        <v/>
      </c>
      <c r="AE39" t="str">
        <f>IFERROR(INDEX(REPORT!$A$4:$BZ$100,MATCH($A39,REPORT!$A$4:$A$100,0),MATCH(AE$1,REPORT!$A$4:$BZ$4,0)),"")</f>
        <v/>
      </c>
      <c r="AF39" t="str">
        <f>IFERROR(INDEX(REPORT!$A$4:$BZ$100,MATCH($A39,REPORT!$A$4:$A$100,0),MATCH(AF$1,REPORT!$A$4:$BZ$4,0)),"")</f>
        <v/>
      </c>
      <c r="AG39" t="str">
        <f>IFERROR(INDEX(REPORT!$A$4:$BZ$100,MATCH($A39,REPORT!$A$4:$A$100,0),MATCH(AG$1,REPORT!$A$4:$BZ$4,0)),"")</f>
        <v/>
      </c>
      <c r="AH39" t="str">
        <f>IFERROR(INDEX(REPORT!$A$4:$BZ$100,MATCH($A39,REPORT!$A$4:$A$100,0),MATCH(AH$1,REPORT!$A$4:$BZ$4,0)),"")</f>
        <v/>
      </c>
      <c r="AI39" t="str">
        <f>IFERROR(INDEX(REPORT!$A$4:$BZ$100,MATCH($A39,REPORT!$A$4:$A$100,0),MATCH(AI$1,REPORT!$A$4:$BZ$4,0)),"")</f>
        <v/>
      </c>
      <c r="AJ39" t="str">
        <f>IFERROR(INDEX(REPORT!$A$4:$BZ$100,MATCH($A39,REPORT!$A$4:$A$100,0),MATCH(AJ$1,REPORT!$A$4:$BZ$4,0)),"")</f>
        <v/>
      </c>
      <c r="AK39" t="str">
        <f>IFERROR(INDEX(REPORT!$A$4:$BZ$100,MATCH($A39,REPORT!$A$4:$A$100,0),MATCH(AK$1,REPORT!$A$4:$BZ$4,0)),"")</f>
        <v/>
      </c>
    </row>
    <row r="40" spans="1:37" x14ac:dyDescent="0.2">
      <c r="A40" t="str">
        <f>IF(LEN(REPORT!A43)&gt;2,REPORT!A43,"")</f>
        <v/>
      </c>
      <c r="B40" t="str">
        <f>IFERROR(INDEX(REPORT!$A$2:$BZ$100,MATCH($A40,REPORT!$A$2:$A$100,0),MATCH(B$1,REPORT!$A$2:$BZ$2,0)),"")</f>
        <v/>
      </c>
      <c r="C40" t="str">
        <f>IFERROR(INDEX(REPORT!$A$2:$BZ$100,MATCH($A40,REPORT!$A$2:$A$100,0),MATCH(C$1,REPORT!$A$2:$BZ$2,0)),"")</f>
        <v/>
      </c>
      <c r="D40" t="str">
        <f>IFERROR(INDEX(REPORT!$A$4:$BZ$100,MATCH($A40,REPORT!$A$4:$A$100,0),MATCH(D$1,REPORT!$A$4:$BZ$4,0)),"")</f>
        <v/>
      </c>
      <c r="E40" t="str">
        <f>IFERROR(INDEX(REPORT!$A$4:$BZ$100,MATCH($A40,REPORT!$A$4:$A$100,0),MATCH(E$1,REPORT!$A$4:$BZ$4,0)),"")</f>
        <v/>
      </c>
      <c r="F40" t="str">
        <f>IFERROR(INDEX(REPORT!$A$4:$BZ$100,MATCH($A40,REPORT!$A$4:$A$100,0),MATCH(F$1,REPORT!$A$4:$BZ$4,0)),"")</f>
        <v/>
      </c>
      <c r="G40" t="str">
        <f>IFERROR(INDEX(REPORT!$A$4:$BZ$100,MATCH($A40,REPORT!$A$4:$A$100,0),MATCH(G$1,REPORT!$A$4:$BZ$4,0)),"")</f>
        <v/>
      </c>
      <c r="H40" t="str">
        <f>IFERROR(INDEX(REPORT!$A$4:$BZ$100,MATCH($A40,REPORT!$A$4:$A$100,0),MATCH(H$1,REPORT!$A$4:$BZ$4,0)),"")</f>
        <v/>
      </c>
      <c r="I40" t="str">
        <f>IFERROR(INDEX(REPORT!$A$4:$BZ$100,MATCH($A40,REPORT!$A$4:$A$100,0),MATCH(I$1,REPORT!$A$4:$BZ$4,0)),"")</f>
        <v/>
      </c>
      <c r="J40" t="str">
        <f>IFERROR(INDEX(REPORT!$A$4:$BZ$100,MATCH($A40,REPORT!$A$4:$A$100,0),MATCH(J$1,REPORT!$A$4:$BZ$4,0)),"")</f>
        <v/>
      </c>
      <c r="K40" t="str">
        <f>IFERROR(INDEX(REPORT!$A$4:$BZ$100,MATCH($A40,REPORT!$A$4:$A$100,0),MATCH(K$1,REPORT!$A$4:$BZ$4,0)),"")</f>
        <v/>
      </c>
      <c r="L40" t="str">
        <f>IFERROR(INDEX(REPORT!$A$4:$BZ$100,MATCH($A40,REPORT!$A$4:$A$100,0),MATCH(L$1,REPORT!$A$4:$BZ$4,0)),"")</f>
        <v/>
      </c>
      <c r="M40" t="str">
        <f>IFERROR(INDEX(REPORT!$A$4:$BZ$100,MATCH($A40,REPORT!$A$4:$A$100,0),MATCH(M$1,REPORT!$A$4:$BZ$4,0)),"")</f>
        <v/>
      </c>
      <c r="N40" t="str">
        <f>IFERROR(INDEX(REPORT!$A$4:$BZ$100,MATCH($A40,REPORT!$A$4:$A$100,0),MATCH(N$1,REPORT!$A$4:$BZ$4,0)),"")</f>
        <v/>
      </c>
      <c r="O40" t="str">
        <f>IFERROR(INDEX(REPORT!$A$4:$BZ$100,MATCH($A40,REPORT!$A$4:$A$100,0),MATCH(O$1,REPORT!$A$4:$BZ$4,0)),"")</f>
        <v/>
      </c>
      <c r="P40" t="str">
        <f>IFERROR(INDEX(REPORT!$A$4:$BZ$100,MATCH($A40,REPORT!$A$4:$A$100,0),MATCH(P$1,REPORT!$A$4:$BZ$4,0)),"")</f>
        <v/>
      </c>
      <c r="Q40" t="str">
        <f>IFERROR(INDEX(REPORT!$A$4:$BZ$100,MATCH($A40,REPORT!$A$4:$A$100,0),MATCH(Q$1,REPORT!$A$4:$BZ$4,0)),"")</f>
        <v/>
      </c>
      <c r="R40" t="str">
        <f>IFERROR(INDEX(REPORT!$A$4:$BZ$100,MATCH($A40,REPORT!$A$4:$A$100,0),MATCH(R$1,REPORT!$A$4:$BZ$4,0)),"")</f>
        <v/>
      </c>
      <c r="S40" t="str">
        <f>IFERROR(INDEX(REPORT!$A$4:$BZ$100,MATCH($A40,REPORT!$A$4:$A$100,0),MATCH(S$1,REPORT!$A$4:$BZ$4,0)),"")</f>
        <v/>
      </c>
      <c r="T40" t="str">
        <f>IFERROR(INDEX(REPORT!$A$4:$BZ$100,MATCH($A40,REPORT!$A$4:$A$100,0),MATCH(T$1,REPORT!$A$4:$BZ$4,0)),"")</f>
        <v/>
      </c>
      <c r="U40" t="str">
        <f>IFERROR(INDEX(REPORT!$A$4:$BZ$100,MATCH($A40,REPORT!$A$4:$A$100,0),MATCH(U$1,REPORT!$A$4:$BZ$4,0)),"")</f>
        <v/>
      </c>
      <c r="V40" t="str">
        <f>IFERROR(INDEX(REPORT!$A$4:$BZ$100,MATCH($A40,REPORT!$A$4:$A$100,0),MATCH(V$1,REPORT!$A$4:$BZ$4,0)),"")</f>
        <v/>
      </c>
      <c r="W40" t="str">
        <f>IFERROR(INDEX(REPORT!$A$4:$BZ$100,MATCH($A40,REPORT!$A$4:$A$100,0),MATCH(W$1,REPORT!$A$4:$BZ$4,0)),"")</f>
        <v/>
      </c>
      <c r="X40" t="str">
        <f>IFERROR(INDEX(REPORT!$A$4:$BZ$100,MATCH($A40,REPORT!$A$4:$A$100,0),MATCH(X$1,REPORT!$A$4:$BZ$4,0)),"")</f>
        <v/>
      </c>
      <c r="Y40" t="str">
        <f>IFERROR(INDEX(REPORT!$A$4:$BZ$100,MATCH($A40,REPORT!$A$4:$A$100,0),MATCH(Y$1,REPORT!$A$4:$BZ$4,0)),"")</f>
        <v/>
      </c>
      <c r="Z40" t="str">
        <f>IFERROR(INDEX(REPORT!$A$4:$BZ$100,MATCH($A40,REPORT!$A$4:$A$100,0),MATCH(Z$1,REPORT!$A$4:$BZ$4,0)),"")</f>
        <v/>
      </c>
      <c r="AA40" t="str">
        <f>IFERROR(INDEX(REPORT!$A$4:$BZ$100,MATCH($A40,REPORT!$A$4:$A$100,0),MATCH(AA$1,REPORT!$A$4:$BZ$4,0)),"")</f>
        <v/>
      </c>
      <c r="AB40" t="str">
        <f>IFERROR(INDEX(REPORT!$A$4:$BZ$100,MATCH($A40,REPORT!$A$4:$A$100,0),MATCH(AB$1,REPORT!$A$4:$BZ$4,0)),"")</f>
        <v/>
      </c>
      <c r="AC40" t="str">
        <f>IFERROR(INDEX(REPORT!$A$4:$BZ$100,MATCH($A40,REPORT!$A$4:$A$100,0),MATCH(AC$1,REPORT!$A$4:$BZ$4,0)),"")</f>
        <v/>
      </c>
      <c r="AD40" t="str">
        <f>IFERROR(INDEX(REPORT!$A$4:$BZ$100,MATCH($A40,REPORT!$A$4:$A$100,0),MATCH(AD$1,REPORT!$A$4:$BZ$4,0)),"")</f>
        <v/>
      </c>
      <c r="AE40" t="str">
        <f>IFERROR(INDEX(REPORT!$A$4:$BZ$100,MATCH($A40,REPORT!$A$4:$A$100,0),MATCH(AE$1,REPORT!$A$4:$BZ$4,0)),"")</f>
        <v/>
      </c>
      <c r="AF40" t="str">
        <f>IFERROR(INDEX(REPORT!$A$4:$BZ$100,MATCH($A40,REPORT!$A$4:$A$100,0),MATCH(AF$1,REPORT!$A$4:$BZ$4,0)),"")</f>
        <v/>
      </c>
      <c r="AG40" t="str">
        <f>IFERROR(INDEX(REPORT!$A$4:$BZ$100,MATCH($A40,REPORT!$A$4:$A$100,0),MATCH(AG$1,REPORT!$A$4:$BZ$4,0)),"")</f>
        <v/>
      </c>
      <c r="AH40" t="str">
        <f>IFERROR(INDEX(REPORT!$A$4:$BZ$100,MATCH($A40,REPORT!$A$4:$A$100,0),MATCH(AH$1,REPORT!$A$4:$BZ$4,0)),"")</f>
        <v/>
      </c>
      <c r="AI40" t="str">
        <f>IFERROR(INDEX(REPORT!$A$4:$BZ$100,MATCH($A40,REPORT!$A$4:$A$100,0),MATCH(AI$1,REPORT!$A$4:$BZ$4,0)),"")</f>
        <v/>
      </c>
      <c r="AJ40" t="str">
        <f>IFERROR(INDEX(REPORT!$A$4:$BZ$100,MATCH($A40,REPORT!$A$4:$A$100,0),MATCH(AJ$1,REPORT!$A$4:$BZ$4,0)),"")</f>
        <v/>
      </c>
      <c r="AK40" t="str">
        <f>IFERROR(INDEX(REPORT!$A$4:$BZ$100,MATCH($A40,REPORT!$A$4:$A$100,0),MATCH(AK$1,REPORT!$A$4:$BZ$4,0)),"")</f>
        <v/>
      </c>
    </row>
    <row r="41" spans="1:37" x14ac:dyDescent="0.2">
      <c r="A41" t="str">
        <f>IF(LEN(REPORT!A44)&gt;2,REPORT!A44,"")</f>
        <v/>
      </c>
      <c r="B41" t="str">
        <f>IFERROR(INDEX(REPORT!$A$2:$BZ$100,MATCH($A41,REPORT!$A$2:$A$100,0),MATCH(B$1,REPORT!$A$2:$BZ$2,0)),"")</f>
        <v/>
      </c>
      <c r="C41" t="str">
        <f>IFERROR(INDEX(REPORT!$A$2:$BZ$100,MATCH($A41,REPORT!$A$2:$A$100,0),MATCH(C$1,REPORT!$A$2:$BZ$2,0)),"")</f>
        <v/>
      </c>
      <c r="D41" t="str">
        <f>IFERROR(INDEX(REPORT!$A$4:$BZ$100,MATCH($A41,REPORT!$A$4:$A$100,0),MATCH(D$1,REPORT!$A$4:$BZ$4,0)),"")</f>
        <v/>
      </c>
      <c r="E41" t="str">
        <f>IFERROR(INDEX(REPORT!$A$4:$BZ$100,MATCH($A41,REPORT!$A$4:$A$100,0),MATCH(E$1,REPORT!$A$4:$BZ$4,0)),"")</f>
        <v/>
      </c>
      <c r="F41" t="str">
        <f>IFERROR(INDEX(REPORT!$A$4:$BZ$100,MATCH($A41,REPORT!$A$4:$A$100,0),MATCH(F$1,REPORT!$A$4:$BZ$4,0)),"")</f>
        <v/>
      </c>
      <c r="G41" t="str">
        <f>IFERROR(INDEX(REPORT!$A$4:$BZ$100,MATCH($A41,REPORT!$A$4:$A$100,0),MATCH(G$1,REPORT!$A$4:$BZ$4,0)),"")</f>
        <v/>
      </c>
      <c r="H41" t="str">
        <f>IFERROR(INDEX(REPORT!$A$4:$BZ$100,MATCH($A41,REPORT!$A$4:$A$100,0),MATCH(H$1,REPORT!$A$4:$BZ$4,0)),"")</f>
        <v/>
      </c>
      <c r="I41" t="str">
        <f>IFERROR(INDEX(REPORT!$A$4:$BZ$100,MATCH($A41,REPORT!$A$4:$A$100,0),MATCH(I$1,REPORT!$A$4:$BZ$4,0)),"")</f>
        <v/>
      </c>
      <c r="J41" t="str">
        <f>IFERROR(INDEX(REPORT!$A$4:$BZ$100,MATCH($A41,REPORT!$A$4:$A$100,0),MATCH(J$1,REPORT!$A$4:$BZ$4,0)),"")</f>
        <v/>
      </c>
      <c r="K41" t="str">
        <f>IFERROR(INDEX(REPORT!$A$4:$BZ$100,MATCH($A41,REPORT!$A$4:$A$100,0),MATCH(K$1,REPORT!$A$4:$BZ$4,0)),"")</f>
        <v/>
      </c>
      <c r="L41" t="str">
        <f>IFERROR(INDEX(REPORT!$A$4:$BZ$100,MATCH($A41,REPORT!$A$4:$A$100,0),MATCH(L$1,REPORT!$A$4:$BZ$4,0)),"")</f>
        <v/>
      </c>
      <c r="M41" t="str">
        <f>IFERROR(INDEX(REPORT!$A$4:$BZ$100,MATCH($A41,REPORT!$A$4:$A$100,0),MATCH(M$1,REPORT!$A$4:$BZ$4,0)),"")</f>
        <v/>
      </c>
      <c r="N41" t="str">
        <f>IFERROR(INDEX(REPORT!$A$4:$BZ$100,MATCH($A41,REPORT!$A$4:$A$100,0),MATCH(N$1,REPORT!$A$4:$BZ$4,0)),"")</f>
        <v/>
      </c>
      <c r="O41" t="str">
        <f>IFERROR(INDEX(REPORT!$A$4:$BZ$100,MATCH($A41,REPORT!$A$4:$A$100,0),MATCH(O$1,REPORT!$A$4:$BZ$4,0)),"")</f>
        <v/>
      </c>
      <c r="P41" t="str">
        <f>IFERROR(INDEX(REPORT!$A$4:$BZ$100,MATCH($A41,REPORT!$A$4:$A$100,0),MATCH(P$1,REPORT!$A$4:$BZ$4,0)),"")</f>
        <v/>
      </c>
      <c r="Q41" t="str">
        <f>IFERROR(INDEX(REPORT!$A$4:$BZ$100,MATCH($A41,REPORT!$A$4:$A$100,0),MATCH(Q$1,REPORT!$A$4:$BZ$4,0)),"")</f>
        <v/>
      </c>
      <c r="R41" t="str">
        <f>IFERROR(INDEX(REPORT!$A$4:$BZ$100,MATCH($A41,REPORT!$A$4:$A$100,0),MATCH(R$1,REPORT!$A$4:$BZ$4,0)),"")</f>
        <v/>
      </c>
      <c r="S41" t="str">
        <f>IFERROR(INDEX(REPORT!$A$4:$BZ$100,MATCH($A41,REPORT!$A$4:$A$100,0),MATCH(S$1,REPORT!$A$4:$BZ$4,0)),"")</f>
        <v/>
      </c>
      <c r="T41" t="str">
        <f>IFERROR(INDEX(REPORT!$A$4:$BZ$100,MATCH($A41,REPORT!$A$4:$A$100,0),MATCH(T$1,REPORT!$A$4:$BZ$4,0)),"")</f>
        <v/>
      </c>
      <c r="U41" t="str">
        <f>IFERROR(INDEX(REPORT!$A$4:$BZ$100,MATCH($A41,REPORT!$A$4:$A$100,0),MATCH(U$1,REPORT!$A$4:$BZ$4,0)),"")</f>
        <v/>
      </c>
      <c r="V41" t="str">
        <f>IFERROR(INDEX(REPORT!$A$4:$BZ$100,MATCH($A41,REPORT!$A$4:$A$100,0),MATCH(V$1,REPORT!$A$4:$BZ$4,0)),"")</f>
        <v/>
      </c>
      <c r="W41" t="str">
        <f>IFERROR(INDEX(REPORT!$A$4:$BZ$100,MATCH($A41,REPORT!$A$4:$A$100,0),MATCH(W$1,REPORT!$A$4:$BZ$4,0)),"")</f>
        <v/>
      </c>
      <c r="X41" t="str">
        <f>IFERROR(INDEX(REPORT!$A$4:$BZ$100,MATCH($A41,REPORT!$A$4:$A$100,0),MATCH(X$1,REPORT!$A$4:$BZ$4,0)),"")</f>
        <v/>
      </c>
      <c r="Y41" t="str">
        <f>IFERROR(INDEX(REPORT!$A$4:$BZ$100,MATCH($A41,REPORT!$A$4:$A$100,0),MATCH(Y$1,REPORT!$A$4:$BZ$4,0)),"")</f>
        <v/>
      </c>
      <c r="Z41" t="str">
        <f>IFERROR(INDEX(REPORT!$A$4:$BZ$100,MATCH($A41,REPORT!$A$4:$A$100,0),MATCH(Z$1,REPORT!$A$4:$BZ$4,0)),"")</f>
        <v/>
      </c>
      <c r="AA41" t="str">
        <f>IFERROR(INDEX(REPORT!$A$4:$BZ$100,MATCH($A41,REPORT!$A$4:$A$100,0),MATCH(AA$1,REPORT!$A$4:$BZ$4,0)),"")</f>
        <v/>
      </c>
      <c r="AB41" t="str">
        <f>IFERROR(INDEX(REPORT!$A$4:$BZ$100,MATCH($A41,REPORT!$A$4:$A$100,0),MATCH(AB$1,REPORT!$A$4:$BZ$4,0)),"")</f>
        <v/>
      </c>
      <c r="AC41" t="str">
        <f>IFERROR(INDEX(REPORT!$A$4:$BZ$100,MATCH($A41,REPORT!$A$4:$A$100,0),MATCH(AC$1,REPORT!$A$4:$BZ$4,0)),"")</f>
        <v/>
      </c>
      <c r="AD41" t="str">
        <f>IFERROR(INDEX(REPORT!$A$4:$BZ$100,MATCH($A41,REPORT!$A$4:$A$100,0),MATCH(AD$1,REPORT!$A$4:$BZ$4,0)),"")</f>
        <v/>
      </c>
      <c r="AE41" t="str">
        <f>IFERROR(INDEX(REPORT!$A$4:$BZ$100,MATCH($A41,REPORT!$A$4:$A$100,0),MATCH(AE$1,REPORT!$A$4:$BZ$4,0)),"")</f>
        <v/>
      </c>
      <c r="AF41" t="str">
        <f>IFERROR(INDEX(REPORT!$A$4:$BZ$100,MATCH($A41,REPORT!$A$4:$A$100,0),MATCH(AF$1,REPORT!$A$4:$BZ$4,0)),"")</f>
        <v/>
      </c>
      <c r="AG41" t="str">
        <f>IFERROR(INDEX(REPORT!$A$4:$BZ$100,MATCH($A41,REPORT!$A$4:$A$100,0),MATCH(AG$1,REPORT!$A$4:$BZ$4,0)),"")</f>
        <v/>
      </c>
      <c r="AH41" t="str">
        <f>IFERROR(INDEX(REPORT!$A$4:$BZ$100,MATCH($A41,REPORT!$A$4:$A$100,0),MATCH(AH$1,REPORT!$A$4:$BZ$4,0)),"")</f>
        <v/>
      </c>
      <c r="AI41" t="str">
        <f>IFERROR(INDEX(REPORT!$A$4:$BZ$100,MATCH($A41,REPORT!$A$4:$A$100,0),MATCH(AI$1,REPORT!$A$4:$BZ$4,0)),"")</f>
        <v/>
      </c>
      <c r="AJ41" t="str">
        <f>IFERROR(INDEX(REPORT!$A$4:$BZ$100,MATCH($A41,REPORT!$A$4:$A$100,0),MATCH(AJ$1,REPORT!$A$4:$BZ$4,0)),"")</f>
        <v/>
      </c>
      <c r="AK41" t="str">
        <f>IFERROR(INDEX(REPORT!$A$4:$BZ$100,MATCH($A41,REPORT!$A$4:$A$100,0),MATCH(AK$1,REPORT!$A$4:$BZ$4,0)),"")</f>
        <v/>
      </c>
    </row>
    <row r="42" spans="1:37" x14ac:dyDescent="0.2">
      <c r="A42" t="str">
        <f>IF(LEN(REPORT!A45)&gt;2,REPORT!A45,"")</f>
        <v/>
      </c>
      <c r="B42" t="str">
        <f>IFERROR(INDEX(REPORT!$A$2:$BZ$100,MATCH($A42,REPORT!$A$2:$A$100,0),MATCH(B$1,REPORT!$A$2:$BZ$2,0)),"")</f>
        <v/>
      </c>
      <c r="C42" t="str">
        <f>IFERROR(INDEX(REPORT!$A$2:$BZ$100,MATCH($A42,REPORT!$A$2:$A$100,0),MATCH(C$1,REPORT!$A$2:$BZ$2,0)),"")</f>
        <v/>
      </c>
      <c r="D42" t="str">
        <f>IFERROR(INDEX(REPORT!$A$4:$BZ$100,MATCH($A42,REPORT!$A$4:$A$100,0),MATCH(D$1,REPORT!$A$4:$BZ$4,0)),"")</f>
        <v/>
      </c>
      <c r="E42" t="str">
        <f>IFERROR(INDEX(REPORT!$A$4:$BZ$100,MATCH($A42,REPORT!$A$4:$A$100,0),MATCH(E$1,REPORT!$A$4:$BZ$4,0)),"")</f>
        <v/>
      </c>
      <c r="F42" t="str">
        <f>IFERROR(INDEX(REPORT!$A$4:$BZ$100,MATCH($A42,REPORT!$A$4:$A$100,0),MATCH(F$1,REPORT!$A$4:$BZ$4,0)),"")</f>
        <v/>
      </c>
      <c r="G42" t="str">
        <f>IFERROR(INDEX(REPORT!$A$4:$BZ$100,MATCH($A42,REPORT!$A$4:$A$100,0),MATCH(G$1,REPORT!$A$4:$BZ$4,0)),"")</f>
        <v/>
      </c>
      <c r="H42" t="str">
        <f>IFERROR(INDEX(REPORT!$A$4:$BZ$100,MATCH($A42,REPORT!$A$4:$A$100,0),MATCH(H$1,REPORT!$A$4:$BZ$4,0)),"")</f>
        <v/>
      </c>
      <c r="I42" t="str">
        <f>IFERROR(INDEX(REPORT!$A$4:$BZ$100,MATCH($A42,REPORT!$A$4:$A$100,0),MATCH(I$1,REPORT!$A$4:$BZ$4,0)),"")</f>
        <v/>
      </c>
      <c r="J42" t="str">
        <f>IFERROR(INDEX(REPORT!$A$4:$BZ$100,MATCH($A42,REPORT!$A$4:$A$100,0),MATCH(J$1,REPORT!$A$4:$BZ$4,0)),"")</f>
        <v/>
      </c>
      <c r="K42" t="str">
        <f>IFERROR(INDEX(REPORT!$A$4:$BZ$100,MATCH($A42,REPORT!$A$4:$A$100,0),MATCH(K$1,REPORT!$A$4:$BZ$4,0)),"")</f>
        <v/>
      </c>
      <c r="L42" t="str">
        <f>IFERROR(INDEX(REPORT!$A$4:$BZ$100,MATCH($A42,REPORT!$A$4:$A$100,0),MATCH(L$1,REPORT!$A$4:$BZ$4,0)),"")</f>
        <v/>
      </c>
      <c r="M42" t="str">
        <f>IFERROR(INDEX(REPORT!$A$4:$BZ$100,MATCH($A42,REPORT!$A$4:$A$100,0),MATCH(M$1,REPORT!$A$4:$BZ$4,0)),"")</f>
        <v/>
      </c>
      <c r="N42" t="str">
        <f>IFERROR(INDEX(REPORT!$A$4:$BZ$100,MATCH($A42,REPORT!$A$4:$A$100,0),MATCH(N$1,REPORT!$A$4:$BZ$4,0)),"")</f>
        <v/>
      </c>
      <c r="O42" t="str">
        <f>IFERROR(INDEX(REPORT!$A$4:$BZ$100,MATCH($A42,REPORT!$A$4:$A$100,0),MATCH(O$1,REPORT!$A$4:$BZ$4,0)),"")</f>
        <v/>
      </c>
      <c r="P42" t="str">
        <f>IFERROR(INDEX(REPORT!$A$4:$BZ$100,MATCH($A42,REPORT!$A$4:$A$100,0),MATCH(P$1,REPORT!$A$4:$BZ$4,0)),"")</f>
        <v/>
      </c>
      <c r="Q42" t="str">
        <f>IFERROR(INDEX(REPORT!$A$4:$BZ$100,MATCH($A42,REPORT!$A$4:$A$100,0),MATCH(Q$1,REPORT!$A$4:$BZ$4,0)),"")</f>
        <v/>
      </c>
      <c r="R42" t="str">
        <f>IFERROR(INDEX(REPORT!$A$4:$BZ$100,MATCH($A42,REPORT!$A$4:$A$100,0),MATCH(R$1,REPORT!$A$4:$BZ$4,0)),"")</f>
        <v/>
      </c>
      <c r="S42" t="str">
        <f>IFERROR(INDEX(REPORT!$A$4:$BZ$100,MATCH($A42,REPORT!$A$4:$A$100,0),MATCH(S$1,REPORT!$A$4:$BZ$4,0)),"")</f>
        <v/>
      </c>
      <c r="T42" t="str">
        <f>IFERROR(INDEX(REPORT!$A$4:$BZ$100,MATCH($A42,REPORT!$A$4:$A$100,0),MATCH(T$1,REPORT!$A$4:$BZ$4,0)),"")</f>
        <v/>
      </c>
      <c r="U42" t="str">
        <f>IFERROR(INDEX(REPORT!$A$4:$BZ$100,MATCH($A42,REPORT!$A$4:$A$100,0),MATCH(U$1,REPORT!$A$4:$BZ$4,0)),"")</f>
        <v/>
      </c>
      <c r="V42" t="str">
        <f>IFERROR(INDEX(REPORT!$A$4:$BZ$100,MATCH($A42,REPORT!$A$4:$A$100,0),MATCH(V$1,REPORT!$A$4:$BZ$4,0)),"")</f>
        <v/>
      </c>
      <c r="W42" t="str">
        <f>IFERROR(INDEX(REPORT!$A$4:$BZ$100,MATCH($A42,REPORT!$A$4:$A$100,0),MATCH(W$1,REPORT!$A$4:$BZ$4,0)),"")</f>
        <v/>
      </c>
      <c r="X42" t="str">
        <f>IFERROR(INDEX(REPORT!$A$4:$BZ$100,MATCH($A42,REPORT!$A$4:$A$100,0),MATCH(X$1,REPORT!$A$4:$BZ$4,0)),"")</f>
        <v/>
      </c>
      <c r="Y42" t="str">
        <f>IFERROR(INDEX(REPORT!$A$4:$BZ$100,MATCH($A42,REPORT!$A$4:$A$100,0),MATCH(Y$1,REPORT!$A$4:$BZ$4,0)),"")</f>
        <v/>
      </c>
      <c r="Z42" t="str">
        <f>IFERROR(INDEX(REPORT!$A$4:$BZ$100,MATCH($A42,REPORT!$A$4:$A$100,0),MATCH(Z$1,REPORT!$A$4:$BZ$4,0)),"")</f>
        <v/>
      </c>
      <c r="AA42" t="str">
        <f>IFERROR(INDEX(REPORT!$A$4:$BZ$100,MATCH($A42,REPORT!$A$4:$A$100,0),MATCH(AA$1,REPORT!$A$4:$BZ$4,0)),"")</f>
        <v/>
      </c>
      <c r="AB42" t="str">
        <f>IFERROR(INDEX(REPORT!$A$4:$BZ$100,MATCH($A42,REPORT!$A$4:$A$100,0),MATCH(AB$1,REPORT!$A$4:$BZ$4,0)),"")</f>
        <v/>
      </c>
      <c r="AC42" t="str">
        <f>IFERROR(INDEX(REPORT!$A$4:$BZ$100,MATCH($A42,REPORT!$A$4:$A$100,0),MATCH(AC$1,REPORT!$A$4:$BZ$4,0)),"")</f>
        <v/>
      </c>
      <c r="AD42" t="str">
        <f>IFERROR(INDEX(REPORT!$A$4:$BZ$100,MATCH($A42,REPORT!$A$4:$A$100,0),MATCH(AD$1,REPORT!$A$4:$BZ$4,0)),"")</f>
        <v/>
      </c>
      <c r="AE42" t="str">
        <f>IFERROR(INDEX(REPORT!$A$4:$BZ$100,MATCH($A42,REPORT!$A$4:$A$100,0),MATCH(AE$1,REPORT!$A$4:$BZ$4,0)),"")</f>
        <v/>
      </c>
      <c r="AF42" t="str">
        <f>IFERROR(INDEX(REPORT!$A$4:$BZ$100,MATCH($A42,REPORT!$A$4:$A$100,0),MATCH(AF$1,REPORT!$A$4:$BZ$4,0)),"")</f>
        <v/>
      </c>
      <c r="AG42" t="str">
        <f>IFERROR(INDEX(REPORT!$A$4:$BZ$100,MATCH($A42,REPORT!$A$4:$A$100,0),MATCH(AG$1,REPORT!$A$4:$BZ$4,0)),"")</f>
        <v/>
      </c>
      <c r="AH42" t="str">
        <f>IFERROR(INDEX(REPORT!$A$4:$BZ$100,MATCH($A42,REPORT!$A$4:$A$100,0),MATCH(AH$1,REPORT!$A$4:$BZ$4,0)),"")</f>
        <v/>
      </c>
      <c r="AI42" t="str">
        <f>IFERROR(INDEX(REPORT!$A$4:$BZ$100,MATCH($A42,REPORT!$A$4:$A$100,0),MATCH(AI$1,REPORT!$A$4:$BZ$4,0)),"")</f>
        <v/>
      </c>
      <c r="AJ42" t="str">
        <f>IFERROR(INDEX(REPORT!$A$4:$BZ$100,MATCH($A42,REPORT!$A$4:$A$100,0),MATCH(AJ$1,REPORT!$A$4:$BZ$4,0)),"")</f>
        <v/>
      </c>
      <c r="AK42" t="str">
        <f>IFERROR(INDEX(REPORT!$A$4:$BZ$100,MATCH($A42,REPORT!$A$4:$A$100,0),MATCH(AK$1,REPORT!$A$4:$BZ$4,0)),"")</f>
        <v/>
      </c>
    </row>
    <row r="43" spans="1:37" x14ac:dyDescent="0.2">
      <c r="A43" t="str">
        <f>IF(LEN(REPORT!A46)&gt;2,REPORT!A46,"")</f>
        <v/>
      </c>
      <c r="B43" t="str">
        <f>IFERROR(INDEX(REPORT!$A$2:$BZ$100,MATCH($A43,REPORT!$A$2:$A$100,0),MATCH(B$1,REPORT!$A$2:$BZ$2,0)),"")</f>
        <v/>
      </c>
      <c r="C43" t="str">
        <f>IFERROR(INDEX(REPORT!$A$2:$BZ$100,MATCH($A43,REPORT!$A$2:$A$100,0),MATCH(C$1,REPORT!$A$2:$BZ$2,0)),"")</f>
        <v/>
      </c>
      <c r="D43" t="str">
        <f>IFERROR(INDEX(REPORT!$A$4:$BZ$100,MATCH($A43,REPORT!$A$4:$A$100,0),MATCH(D$1,REPORT!$A$4:$BZ$4,0)),"")</f>
        <v/>
      </c>
      <c r="E43" t="str">
        <f>IFERROR(INDEX(REPORT!$A$4:$BZ$100,MATCH($A43,REPORT!$A$4:$A$100,0),MATCH(E$1,REPORT!$A$4:$BZ$4,0)),"")</f>
        <v/>
      </c>
      <c r="F43" t="str">
        <f>IFERROR(INDEX(REPORT!$A$4:$BZ$100,MATCH($A43,REPORT!$A$4:$A$100,0),MATCH(F$1,REPORT!$A$4:$BZ$4,0)),"")</f>
        <v/>
      </c>
      <c r="G43" t="str">
        <f>IFERROR(INDEX(REPORT!$A$4:$BZ$100,MATCH($A43,REPORT!$A$4:$A$100,0),MATCH(G$1,REPORT!$A$4:$BZ$4,0)),"")</f>
        <v/>
      </c>
      <c r="H43" t="str">
        <f>IFERROR(INDEX(REPORT!$A$4:$BZ$100,MATCH($A43,REPORT!$A$4:$A$100,0),MATCH(H$1,REPORT!$A$4:$BZ$4,0)),"")</f>
        <v/>
      </c>
      <c r="I43" t="str">
        <f>IFERROR(INDEX(REPORT!$A$4:$BZ$100,MATCH($A43,REPORT!$A$4:$A$100,0),MATCH(I$1,REPORT!$A$4:$BZ$4,0)),"")</f>
        <v/>
      </c>
      <c r="J43" t="str">
        <f>IFERROR(INDEX(REPORT!$A$4:$BZ$100,MATCH($A43,REPORT!$A$4:$A$100,0),MATCH(J$1,REPORT!$A$4:$BZ$4,0)),"")</f>
        <v/>
      </c>
      <c r="K43" t="str">
        <f>IFERROR(INDEX(REPORT!$A$4:$BZ$100,MATCH($A43,REPORT!$A$4:$A$100,0),MATCH(K$1,REPORT!$A$4:$BZ$4,0)),"")</f>
        <v/>
      </c>
      <c r="L43" t="str">
        <f>IFERROR(INDEX(REPORT!$A$4:$BZ$100,MATCH($A43,REPORT!$A$4:$A$100,0),MATCH(L$1,REPORT!$A$4:$BZ$4,0)),"")</f>
        <v/>
      </c>
      <c r="M43" t="str">
        <f>IFERROR(INDEX(REPORT!$A$4:$BZ$100,MATCH($A43,REPORT!$A$4:$A$100,0),MATCH(M$1,REPORT!$A$4:$BZ$4,0)),"")</f>
        <v/>
      </c>
      <c r="N43" t="str">
        <f>IFERROR(INDEX(REPORT!$A$4:$BZ$100,MATCH($A43,REPORT!$A$4:$A$100,0),MATCH(N$1,REPORT!$A$4:$BZ$4,0)),"")</f>
        <v/>
      </c>
      <c r="O43" t="str">
        <f>IFERROR(INDEX(REPORT!$A$4:$BZ$100,MATCH($A43,REPORT!$A$4:$A$100,0),MATCH(O$1,REPORT!$A$4:$BZ$4,0)),"")</f>
        <v/>
      </c>
      <c r="P43" t="str">
        <f>IFERROR(INDEX(REPORT!$A$4:$BZ$100,MATCH($A43,REPORT!$A$4:$A$100,0),MATCH(P$1,REPORT!$A$4:$BZ$4,0)),"")</f>
        <v/>
      </c>
      <c r="Q43" t="str">
        <f>IFERROR(INDEX(REPORT!$A$4:$BZ$100,MATCH($A43,REPORT!$A$4:$A$100,0),MATCH(Q$1,REPORT!$A$4:$BZ$4,0)),"")</f>
        <v/>
      </c>
      <c r="R43" t="str">
        <f>IFERROR(INDEX(REPORT!$A$4:$BZ$100,MATCH($A43,REPORT!$A$4:$A$100,0),MATCH(R$1,REPORT!$A$4:$BZ$4,0)),"")</f>
        <v/>
      </c>
      <c r="S43" t="str">
        <f>IFERROR(INDEX(REPORT!$A$4:$BZ$100,MATCH($A43,REPORT!$A$4:$A$100,0),MATCH(S$1,REPORT!$A$4:$BZ$4,0)),"")</f>
        <v/>
      </c>
      <c r="T43" t="str">
        <f>IFERROR(INDEX(REPORT!$A$4:$BZ$100,MATCH($A43,REPORT!$A$4:$A$100,0),MATCH(T$1,REPORT!$A$4:$BZ$4,0)),"")</f>
        <v/>
      </c>
      <c r="U43" t="str">
        <f>IFERROR(INDEX(REPORT!$A$4:$BZ$100,MATCH($A43,REPORT!$A$4:$A$100,0),MATCH(U$1,REPORT!$A$4:$BZ$4,0)),"")</f>
        <v/>
      </c>
      <c r="V43" t="str">
        <f>IFERROR(INDEX(REPORT!$A$4:$BZ$100,MATCH($A43,REPORT!$A$4:$A$100,0),MATCH(V$1,REPORT!$A$4:$BZ$4,0)),"")</f>
        <v/>
      </c>
      <c r="W43" t="str">
        <f>IFERROR(INDEX(REPORT!$A$4:$BZ$100,MATCH($A43,REPORT!$A$4:$A$100,0),MATCH(W$1,REPORT!$A$4:$BZ$4,0)),"")</f>
        <v/>
      </c>
      <c r="X43" t="str">
        <f>IFERROR(INDEX(REPORT!$A$4:$BZ$100,MATCH($A43,REPORT!$A$4:$A$100,0),MATCH(X$1,REPORT!$A$4:$BZ$4,0)),"")</f>
        <v/>
      </c>
      <c r="Y43" t="str">
        <f>IFERROR(INDEX(REPORT!$A$4:$BZ$100,MATCH($A43,REPORT!$A$4:$A$100,0),MATCH(Y$1,REPORT!$A$4:$BZ$4,0)),"")</f>
        <v/>
      </c>
      <c r="Z43" t="str">
        <f>IFERROR(INDEX(REPORT!$A$4:$BZ$100,MATCH($A43,REPORT!$A$4:$A$100,0),MATCH(Z$1,REPORT!$A$4:$BZ$4,0)),"")</f>
        <v/>
      </c>
      <c r="AA43" t="str">
        <f>IFERROR(INDEX(REPORT!$A$4:$BZ$100,MATCH($A43,REPORT!$A$4:$A$100,0),MATCH(AA$1,REPORT!$A$4:$BZ$4,0)),"")</f>
        <v/>
      </c>
      <c r="AB43" t="str">
        <f>IFERROR(INDEX(REPORT!$A$4:$BZ$100,MATCH($A43,REPORT!$A$4:$A$100,0),MATCH(AB$1,REPORT!$A$4:$BZ$4,0)),"")</f>
        <v/>
      </c>
      <c r="AC43" t="str">
        <f>IFERROR(INDEX(REPORT!$A$4:$BZ$100,MATCH($A43,REPORT!$A$4:$A$100,0),MATCH(AC$1,REPORT!$A$4:$BZ$4,0)),"")</f>
        <v/>
      </c>
      <c r="AD43" t="str">
        <f>IFERROR(INDEX(REPORT!$A$4:$BZ$100,MATCH($A43,REPORT!$A$4:$A$100,0),MATCH(AD$1,REPORT!$A$4:$BZ$4,0)),"")</f>
        <v/>
      </c>
      <c r="AE43" t="str">
        <f>IFERROR(INDEX(REPORT!$A$4:$BZ$100,MATCH($A43,REPORT!$A$4:$A$100,0),MATCH(AE$1,REPORT!$A$4:$BZ$4,0)),"")</f>
        <v/>
      </c>
      <c r="AF43" t="str">
        <f>IFERROR(INDEX(REPORT!$A$4:$BZ$100,MATCH($A43,REPORT!$A$4:$A$100,0),MATCH(AF$1,REPORT!$A$4:$BZ$4,0)),"")</f>
        <v/>
      </c>
      <c r="AG43" t="str">
        <f>IFERROR(INDEX(REPORT!$A$4:$BZ$100,MATCH($A43,REPORT!$A$4:$A$100,0),MATCH(AG$1,REPORT!$A$4:$BZ$4,0)),"")</f>
        <v/>
      </c>
      <c r="AH43" t="str">
        <f>IFERROR(INDEX(REPORT!$A$4:$BZ$100,MATCH($A43,REPORT!$A$4:$A$100,0),MATCH(AH$1,REPORT!$A$4:$BZ$4,0)),"")</f>
        <v/>
      </c>
      <c r="AI43" t="str">
        <f>IFERROR(INDEX(REPORT!$A$4:$BZ$100,MATCH($A43,REPORT!$A$4:$A$100,0),MATCH(AI$1,REPORT!$A$4:$BZ$4,0)),"")</f>
        <v/>
      </c>
      <c r="AJ43" t="str">
        <f>IFERROR(INDEX(REPORT!$A$4:$BZ$100,MATCH($A43,REPORT!$A$4:$A$100,0),MATCH(AJ$1,REPORT!$A$4:$BZ$4,0)),"")</f>
        <v/>
      </c>
      <c r="AK43" t="str">
        <f>IFERROR(INDEX(REPORT!$A$4:$BZ$100,MATCH($A43,REPORT!$A$4:$A$100,0),MATCH(AK$1,REPORT!$A$4:$BZ$4,0)),"")</f>
        <v/>
      </c>
    </row>
    <row r="44" spans="1:37" x14ac:dyDescent="0.2">
      <c r="A44" t="str">
        <f>IF(LEN(REPORT!A47)&gt;2,REPORT!A47,"")</f>
        <v/>
      </c>
      <c r="B44" t="str">
        <f>IFERROR(INDEX(REPORT!$A$2:$BZ$100,MATCH($A44,REPORT!$A$2:$A$100,0),MATCH(B$1,REPORT!$A$2:$BZ$2,0)),"")</f>
        <v/>
      </c>
      <c r="C44" t="str">
        <f>IFERROR(INDEX(REPORT!$A$2:$BZ$100,MATCH($A44,REPORT!$A$2:$A$100,0),MATCH(C$1,REPORT!$A$2:$BZ$2,0)),"")</f>
        <v/>
      </c>
      <c r="D44" t="str">
        <f>IFERROR(INDEX(REPORT!$A$4:$BZ$100,MATCH($A44,REPORT!$A$4:$A$100,0),MATCH(D$1,REPORT!$A$4:$BZ$4,0)),"")</f>
        <v/>
      </c>
      <c r="E44" t="str">
        <f>IFERROR(INDEX(REPORT!$A$4:$BZ$100,MATCH($A44,REPORT!$A$4:$A$100,0),MATCH(E$1,REPORT!$A$4:$BZ$4,0)),"")</f>
        <v/>
      </c>
      <c r="F44" t="str">
        <f>IFERROR(INDEX(REPORT!$A$4:$BZ$100,MATCH($A44,REPORT!$A$4:$A$100,0),MATCH(F$1,REPORT!$A$4:$BZ$4,0)),"")</f>
        <v/>
      </c>
      <c r="G44" t="str">
        <f>IFERROR(INDEX(REPORT!$A$4:$BZ$100,MATCH($A44,REPORT!$A$4:$A$100,0),MATCH(G$1,REPORT!$A$4:$BZ$4,0)),"")</f>
        <v/>
      </c>
      <c r="H44" t="str">
        <f>IFERROR(INDEX(REPORT!$A$4:$BZ$100,MATCH($A44,REPORT!$A$4:$A$100,0),MATCH(H$1,REPORT!$A$4:$BZ$4,0)),"")</f>
        <v/>
      </c>
      <c r="I44" t="str">
        <f>IFERROR(INDEX(REPORT!$A$4:$BZ$100,MATCH($A44,REPORT!$A$4:$A$100,0),MATCH(I$1,REPORT!$A$4:$BZ$4,0)),"")</f>
        <v/>
      </c>
      <c r="J44" t="str">
        <f>IFERROR(INDEX(REPORT!$A$4:$BZ$100,MATCH($A44,REPORT!$A$4:$A$100,0),MATCH(J$1,REPORT!$A$4:$BZ$4,0)),"")</f>
        <v/>
      </c>
      <c r="K44" t="str">
        <f>IFERROR(INDEX(REPORT!$A$4:$BZ$100,MATCH($A44,REPORT!$A$4:$A$100,0),MATCH(K$1,REPORT!$A$4:$BZ$4,0)),"")</f>
        <v/>
      </c>
      <c r="L44" t="str">
        <f>IFERROR(INDEX(REPORT!$A$4:$BZ$100,MATCH($A44,REPORT!$A$4:$A$100,0),MATCH(L$1,REPORT!$A$4:$BZ$4,0)),"")</f>
        <v/>
      </c>
      <c r="M44" t="str">
        <f>IFERROR(INDEX(REPORT!$A$4:$BZ$100,MATCH($A44,REPORT!$A$4:$A$100,0),MATCH(M$1,REPORT!$A$4:$BZ$4,0)),"")</f>
        <v/>
      </c>
      <c r="N44" t="str">
        <f>IFERROR(INDEX(REPORT!$A$4:$BZ$100,MATCH($A44,REPORT!$A$4:$A$100,0),MATCH(N$1,REPORT!$A$4:$BZ$4,0)),"")</f>
        <v/>
      </c>
      <c r="O44" t="str">
        <f>IFERROR(INDEX(REPORT!$A$4:$BZ$100,MATCH($A44,REPORT!$A$4:$A$100,0),MATCH(O$1,REPORT!$A$4:$BZ$4,0)),"")</f>
        <v/>
      </c>
      <c r="P44" t="str">
        <f>IFERROR(INDEX(REPORT!$A$4:$BZ$100,MATCH($A44,REPORT!$A$4:$A$100,0),MATCH(P$1,REPORT!$A$4:$BZ$4,0)),"")</f>
        <v/>
      </c>
      <c r="Q44" t="str">
        <f>IFERROR(INDEX(REPORT!$A$4:$BZ$100,MATCH($A44,REPORT!$A$4:$A$100,0),MATCH(Q$1,REPORT!$A$4:$BZ$4,0)),"")</f>
        <v/>
      </c>
      <c r="R44" t="str">
        <f>IFERROR(INDEX(REPORT!$A$4:$BZ$100,MATCH($A44,REPORT!$A$4:$A$100,0),MATCH(R$1,REPORT!$A$4:$BZ$4,0)),"")</f>
        <v/>
      </c>
      <c r="S44" t="str">
        <f>IFERROR(INDEX(REPORT!$A$4:$BZ$100,MATCH($A44,REPORT!$A$4:$A$100,0),MATCH(S$1,REPORT!$A$4:$BZ$4,0)),"")</f>
        <v/>
      </c>
      <c r="T44" t="str">
        <f>IFERROR(INDEX(REPORT!$A$4:$BZ$100,MATCH($A44,REPORT!$A$4:$A$100,0),MATCH(T$1,REPORT!$A$4:$BZ$4,0)),"")</f>
        <v/>
      </c>
      <c r="U44" t="str">
        <f>IFERROR(INDEX(REPORT!$A$4:$BZ$100,MATCH($A44,REPORT!$A$4:$A$100,0),MATCH(U$1,REPORT!$A$4:$BZ$4,0)),"")</f>
        <v/>
      </c>
      <c r="V44" t="str">
        <f>IFERROR(INDEX(REPORT!$A$4:$BZ$100,MATCH($A44,REPORT!$A$4:$A$100,0),MATCH(V$1,REPORT!$A$4:$BZ$4,0)),"")</f>
        <v/>
      </c>
      <c r="W44" t="str">
        <f>IFERROR(INDEX(REPORT!$A$4:$BZ$100,MATCH($A44,REPORT!$A$4:$A$100,0),MATCH(W$1,REPORT!$A$4:$BZ$4,0)),"")</f>
        <v/>
      </c>
      <c r="X44" t="str">
        <f>IFERROR(INDEX(REPORT!$A$4:$BZ$100,MATCH($A44,REPORT!$A$4:$A$100,0),MATCH(X$1,REPORT!$A$4:$BZ$4,0)),"")</f>
        <v/>
      </c>
      <c r="Y44" t="str">
        <f>IFERROR(INDEX(REPORT!$A$4:$BZ$100,MATCH($A44,REPORT!$A$4:$A$100,0),MATCH(Y$1,REPORT!$A$4:$BZ$4,0)),"")</f>
        <v/>
      </c>
      <c r="Z44" t="str">
        <f>IFERROR(INDEX(REPORT!$A$4:$BZ$100,MATCH($A44,REPORT!$A$4:$A$100,0),MATCH(Z$1,REPORT!$A$4:$BZ$4,0)),"")</f>
        <v/>
      </c>
      <c r="AA44" t="str">
        <f>IFERROR(INDEX(REPORT!$A$4:$BZ$100,MATCH($A44,REPORT!$A$4:$A$100,0),MATCH(AA$1,REPORT!$A$4:$BZ$4,0)),"")</f>
        <v/>
      </c>
      <c r="AB44" t="str">
        <f>IFERROR(INDEX(REPORT!$A$4:$BZ$100,MATCH($A44,REPORT!$A$4:$A$100,0),MATCH(AB$1,REPORT!$A$4:$BZ$4,0)),"")</f>
        <v/>
      </c>
      <c r="AC44" t="str">
        <f>IFERROR(INDEX(REPORT!$A$4:$BZ$100,MATCH($A44,REPORT!$A$4:$A$100,0),MATCH(AC$1,REPORT!$A$4:$BZ$4,0)),"")</f>
        <v/>
      </c>
      <c r="AD44" t="str">
        <f>IFERROR(INDEX(REPORT!$A$4:$BZ$100,MATCH($A44,REPORT!$A$4:$A$100,0),MATCH(AD$1,REPORT!$A$4:$BZ$4,0)),"")</f>
        <v/>
      </c>
      <c r="AE44" t="str">
        <f>IFERROR(INDEX(REPORT!$A$4:$BZ$100,MATCH($A44,REPORT!$A$4:$A$100,0),MATCH(AE$1,REPORT!$A$4:$BZ$4,0)),"")</f>
        <v/>
      </c>
      <c r="AF44" t="str">
        <f>IFERROR(INDEX(REPORT!$A$4:$BZ$100,MATCH($A44,REPORT!$A$4:$A$100,0),MATCH(AF$1,REPORT!$A$4:$BZ$4,0)),"")</f>
        <v/>
      </c>
      <c r="AG44" t="str">
        <f>IFERROR(INDEX(REPORT!$A$4:$BZ$100,MATCH($A44,REPORT!$A$4:$A$100,0),MATCH(AG$1,REPORT!$A$4:$BZ$4,0)),"")</f>
        <v/>
      </c>
      <c r="AH44" t="str">
        <f>IFERROR(INDEX(REPORT!$A$4:$BZ$100,MATCH($A44,REPORT!$A$4:$A$100,0),MATCH(AH$1,REPORT!$A$4:$BZ$4,0)),"")</f>
        <v/>
      </c>
      <c r="AI44" t="str">
        <f>IFERROR(INDEX(REPORT!$A$4:$BZ$100,MATCH($A44,REPORT!$A$4:$A$100,0),MATCH(AI$1,REPORT!$A$4:$BZ$4,0)),"")</f>
        <v/>
      </c>
      <c r="AJ44" t="str">
        <f>IFERROR(INDEX(REPORT!$A$4:$BZ$100,MATCH($A44,REPORT!$A$4:$A$100,0),MATCH(AJ$1,REPORT!$A$4:$BZ$4,0)),"")</f>
        <v/>
      </c>
      <c r="AK44" t="str">
        <f>IFERROR(INDEX(REPORT!$A$4:$BZ$100,MATCH($A44,REPORT!$A$4:$A$100,0),MATCH(AK$1,REPORT!$A$4:$BZ$4,0)),"")</f>
        <v/>
      </c>
    </row>
    <row r="45" spans="1:37" x14ac:dyDescent="0.2">
      <c r="A45" t="str">
        <f>IF(LEN(REPORT!A48)&gt;2,REPORT!A48,"")</f>
        <v/>
      </c>
      <c r="B45" t="str">
        <f>IFERROR(INDEX(REPORT!$A$2:$BZ$100,MATCH($A45,REPORT!$A$2:$A$100,0),MATCH(B$1,REPORT!$A$2:$BZ$2,0)),"")</f>
        <v/>
      </c>
      <c r="C45" t="str">
        <f>IFERROR(INDEX(REPORT!$A$2:$BZ$100,MATCH($A45,REPORT!$A$2:$A$100,0),MATCH(C$1,REPORT!$A$2:$BZ$2,0)),"")</f>
        <v/>
      </c>
      <c r="D45" t="str">
        <f>IFERROR(INDEX(REPORT!$A$4:$BZ$100,MATCH($A45,REPORT!$A$4:$A$100,0),MATCH(D$1,REPORT!$A$4:$BZ$4,0)),"")</f>
        <v/>
      </c>
      <c r="E45" t="str">
        <f>IFERROR(INDEX(REPORT!$A$4:$BZ$100,MATCH($A45,REPORT!$A$4:$A$100,0),MATCH(E$1,REPORT!$A$4:$BZ$4,0)),"")</f>
        <v/>
      </c>
      <c r="F45" t="str">
        <f>IFERROR(INDEX(REPORT!$A$4:$BZ$100,MATCH($A45,REPORT!$A$4:$A$100,0),MATCH(F$1,REPORT!$A$4:$BZ$4,0)),"")</f>
        <v/>
      </c>
      <c r="G45" t="str">
        <f>IFERROR(INDEX(REPORT!$A$4:$BZ$100,MATCH($A45,REPORT!$A$4:$A$100,0),MATCH(G$1,REPORT!$A$4:$BZ$4,0)),"")</f>
        <v/>
      </c>
      <c r="H45" t="str">
        <f>IFERROR(INDEX(REPORT!$A$4:$BZ$100,MATCH($A45,REPORT!$A$4:$A$100,0),MATCH(H$1,REPORT!$A$4:$BZ$4,0)),"")</f>
        <v/>
      </c>
      <c r="I45" t="str">
        <f>IFERROR(INDEX(REPORT!$A$4:$BZ$100,MATCH($A45,REPORT!$A$4:$A$100,0),MATCH(I$1,REPORT!$A$4:$BZ$4,0)),"")</f>
        <v/>
      </c>
      <c r="J45" t="str">
        <f>IFERROR(INDEX(REPORT!$A$4:$BZ$100,MATCH($A45,REPORT!$A$4:$A$100,0),MATCH(J$1,REPORT!$A$4:$BZ$4,0)),"")</f>
        <v/>
      </c>
      <c r="K45" t="str">
        <f>IFERROR(INDEX(REPORT!$A$4:$BZ$100,MATCH($A45,REPORT!$A$4:$A$100,0),MATCH(K$1,REPORT!$A$4:$BZ$4,0)),"")</f>
        <v/>
      </c>
      <c r="L45" t="str">
        <f>IFERROR(INDEX(REPORT!$A$4:$BZ$100,MATCH($A45,REPORT!$A$4:$A$100,0),MATCH(L$1,REPORT!$A$4:$BZ$4,0)),"")</f>
        <v/>
      </c>
      <c r="M45" t="str">
        <f>IFERROR(INDEX(REPORT!$A$4:$BZ$100,MATCH($A45,REPORT!$A$4:$A$100,0),MATCH(M$1,REPORT!$A$4:$BZ$4,0)),"")</f>
        <v/>
      </c>
      <c r="N45" t="str">
        <f>IFERROR(INDEX(REPORT!$A$4:$BZ$100,MATCH($A45,REPORT!$A$4:$A$100,0),MATCH(N$1,REPORT!$A$4:$BZ$4,0)),"")</f>
        <v/>
      </c>
      <c r="O45" t="str">
        <f>IFERROR(INDEX(REPORT!$A$4:$BZ$100,MATCH($A45,REPORT!$A$4:$A$100,0),MATCH(O$1,REPORT!$A$4:$BZ$4,0)),"")</f>
        <v/>
      </c>
      <c r="P45" t="str">
        <f>IFERROR(INDEX(REPORT!$A$4:$BZ$100,MATCH($A45,REPORT!$A$4:$A$100,0),MATCH(P$1,REPORT!$A$4:$BZ$4,0)),"")</f>
        <v/>
      </c>
      <c r="Q45" t="str">
        <f>IFERROR(INDEX(REPORT!$A$4:$BZ$100,MATCH($A45,REPORT!$A$4:$A$100,0),MATCH(Q$1,REPORT!$A$4:$BZ$4,0)),"")</f>
        <v/>
      </c>
      <c r="R45" t="str">
        <f>IFERROR(INDEX(REPORT!$A$4:$BZ$100,MATCH($A45,REPORT!$A$4:$A$100,0),MATCH(R$1,REPORT!$A$4:$BZ$4,0)),"")</f>
        <v/>
      </c>
      <c r="S45" t="str">
        <f>IFERROR(INDEX(REPORT!$A$4:$BZ$100,MATCH($A45,REPORT!$A$4:$A$100,0),MATCH(S$1,REPORT!$A$4:$BZ$4,0)),"")</f>
        <v/>
      </c>
      <c r="T45" t="str">
        <f>IFERROR(INDEX(REPORT!$A$4:$BZ$100,MATCH($A45,REPORT!$A$4:$A$100,0),MATCH(T$1,REPORT!$A$4:$BZ$4,0)),"")</f>
        <v/>
      </c>
      <c r="U45" t="str">
        <f>IFERROR(INDEX(REPORT!$A$4:$BZ$100,MATCH($A45,REPORT!$A$4:$A$100,0),MATCH(U$1,REPORT!$A$4:$BZ$4,0)),"")</f>
        <v/>
      </c>
      <c r="V45" t="str">
        <f>IFERROR(INDEX(REPORT!$A$4:$BZ$100,MATCH($A45,REPORT!$A$4:$A$100,0),MATCH(V$1,REPORT!$A$4:$BZ$4,0)),"")</f>
        <v/>
      </c>
      <c r="W45" t="str">
        <f>IFERROR(INDEX(REPORT!$A$4:$BZ$100,MATCH($A45,REPORT!$A$4:$A$100,0),MATCH(W$1,REPORT!$A$4:$BZ$4,0)),"")</f>
        <v/>
      </c>
      <c r="X45" t="str">
        <f>IFERROR(INDEX(REPORT!$A$4:$BZ$100,MATCH($A45,REPORT!$A$4:$A$100,0),MATCH(X$1,REPORT!$A$4:$BZ$4,0)),"")</f>
        <v/>
      </c>
      <c r="Y45" t="str">
        <f>IFERROR(INDEX(REPORT!$A$4:$BZ$100,MATCH($A45,REPORT!$A$4:$A$100,0),MATCH(Y$1,REPORT!$A$4:$BZ$4,0)),"")</f>
        <v/>
      </c>
      <c r="Z45" t="str">
        <f>IFERROR(INDEX(REPORT!$A$4:$BZ$100,MATCH($A45,REPORT!$A$4:$A$100,0),MATCH(Z$1,REPORT!$A$4:$BZ$4,0)),"")</f>
        <v/>
      </c>
      <c r="AA45" t="str">
        <f>IFERROR(INDEX(REPORT!$A$4:$BZ$100,MATCH($A45,REPORT!$A$4:$A$100,0),MATCH(AA$1,REPORT!$A$4:$BZ$4,0)),"")</f>
        <v/>
      </c>
      <c r="AB45" t="str">
        <f>IFERROR(INDEX(REPORT!$A$4:$BZ$100,MATCH($A45,REPORT!$A$4:$A$100,0),MATCH(AB$1,REPORT!$A$4:$BZ$4,0)),"")</f>
        <v/>
      </c>
      <c r="AC45" t="str">
        <f>IFERROR(INDEX(REPORT!$A$4:$BZ$100,MATCH($A45,REPORT!$A$4:$A$100,0),MATCH(AC$1,REPORT!$A$4:$BZ$4,0)),"")</f>
        <v/>
      </c>
      <c r="AD45" t="str">
        <f>IFERROR(INDEX(REPORT!$A$4:$BZ$100,MATCH($A45,REPORT!$A$4:$A$100,0),MATCH(AD$1,REPORT!$A$4:$BZ$4,0)),"")</f>
        <v/>
      </c>
      <c r="AE45" t="str">
        <f>IFERROR(INDEX(REPORT!$A$4:$BZ$100,MATCH($A45,REPORT!$A$4:$A$100,0),MATCH(AE$1,REPORT!$A$4:$BZ$4,0)),"")</f>
        <v/>
      </c>
      <c r="AF45" t="str">
        <f>IFERROR(INDEX(REPORT!$A$4:$BZ$100,MATCH($A45,REPORT!$A$4:$A$100,0),MATCH(AF$1,REPORT!$A$4:$BZ$4,0)),"")</f>
        <v/>
      </c>
      <c r="AG45" t="str">
        <f>IFERROR(INDEX(REPORT!$A$4:$BZ$100,MATCH($A45,REPORT!$A$4:$A$100,0),MATCH(AG$1,REPORT!$A$4:$BZ$4,0)),"")</f>
        <v/>
      </c>
      <c r="AH45" t="str">
        <f>IFERROR(INDEX(REPORT!$A$4:$BZ$100,MATCH($A45,REPORT!$A$4:$A$100,0),MATCH(AH$1,REPORT!$A$4:$BZ$4,0)),"")</f>
        <v/>
      </c>
      <c r="AI45" t="str">
        <f>IFERROR(INDEX(REPORT!$A$4:$BZ$100,MATCH($A45,REPORT!$A$4:$A$100,0),MATCH(AI$1,REPORT!$A$4:$BZ$4,0)),"")</f>
        <v/>
      </c>
      <c r="AJ45" t="str">
        <f>IFERROR(INDEX(REPORT!$A$4:$BZ$100,MATCH($A45,REPORT!$A$4:$A$100,0),MATCH(AJ$1,REPORT!$A$4:$BZ$4,0)),"")</f>
        <v/>
      </c>
      <c r="AK45" t="str">
        <f>IFERROR(INDEX(REPORT!$A$4:$BZ$100,MATCH($A45,REPORT!$A$4:$A$100,0),MATCH(AK$1,REPORT!$A$4:$BZ$4,0)),"")</f>
        <v/>
      </c>
    </row>
    <row r="46" spans="1:37" x14ac:dyDescent="0.2">
      <c r="A46" t="str">
        <f>IF(LEN(REPORT!A49)&gt;2,REPORT!A49,"")</f>
        <v/>
      </c>
      <c r="B46" t="str">
        <f>IFERROR(INDEX(REPORT!$A$2:$BZ$100,MATCH($A46,REPORT!$A$2:$A$100,0),MATCH(B$1,REPORT!$A$2:$BZ$2,0)),"")</f>
        <v/>
      </c>
      <c r="C46" t="str">
        <f>IFERROR(INDEX(REPORT!$A$2:$BZ$100,MATCH($A46,REPORT!$A$2:$A$100,0),MATCH(C$1,REPORT!$A$2:$BZ$2,0)),"")</f>
        <v/>
      </c>
      <c r="D46" t="str">
        <f>IFERROR(INDEX(REPORT!$A$4:$BZ$100,MATCH($A46,REPORT!$A$4:$A$100,0),MATCH(D$1,REPORT!$A$4:$BZ$4,0)),"")</f>
        <v/>
      </c>
      <c r="E46" t="str">
        <f>IFERROR(INDEX(REPORT!$A$4:$BZ$100,MATCH($A46,REPORT!$A$4:$A$100,0),MATCH(E$1,REPORT!$A$4:$BZ$4,0)),"")</f>
        <v/>
      </c>
      <c r="F46" t="str">
        <f>IFERROR(INDEX(REPORT!$A$4:$BZ$100,MATCH($A46,REPORT!$A$4:$A$100,0),MATCH(F$1,REPORT!$A$4:$BZ$4,0)),"")</f>
        <v/>
      </c>
      <c r="G46" t="str">
        <f>IFERROR(INDEX(REPORT!$A$4:$BZ$100,MATCH($A46,REPORT!$A$4:$A$100,0),MATCH(G$1,REPORT!$A$4:$BZ$4,0)),"")</f>
        <v/>
      </c>
      <c r="H46" t="str">
        <f>IFERROR(INDEX(REPORT!$A$4:$BZ$100,MATCH($A46,REPORT!$A$4:$A$100,0),MATCH(H$1,REPORT!$A$4:$BZ$4,0)),"")</f>
        <v/>
      </c>
      <c r="I46" t="str">
        <f>IFERROR(INDEX(REPORT!$A$4:$BZ$100,MATCH($A46,REPORT!$A$4:$A$100,0),MATCH(I$1,REPORT!$A$4:$BZ$4,0)),"")</f>
        <v/>
      </c>
      <c r="J46" t="str">
        <f>IFERROR(INDEX(REPORT!$A$4:$BZ$100,MATCH($A46,REPORT!$A$4:$A$100,0),MATCH(J$1,REPORT!$A$4:$BZ$4,0)),"")</f>
        <v/>
      </c>
      <c r="K46" t="str">
        <f>IFERROR(INDEX(REPORT!$A$4:$BZ$100,MATCH($A46,REPORT!$A$4:$A$100,0),MATCH(K$1,REPORT!$A$4:$BZ$4,0)),"")</f>
        <v/>
      </c>
      <c r="L46" t="str">
        <f>IFERROR(INDEX(REPORT!$A$4:$BZ$100,MATCH($A46,REPORT!$A$4:$A$100,0),MATCH(L$1,REPORT!$A$4:$BZ$4,0)),"")</f>
        <v/>
      </c>
      <c r="M46" t="str">
        <f>IFERROR(INDEX(REPORT!$A$4:$BZ$100,MATCH($A46,REPORT!$A$4:$A$100,0),MATCH(M$1,REPORT!$A$4:$BZ$4,0)),"")</f>
        <v/>
      </c>
      <c r="N46" t="str">
        <f>IFERROR(INDEX(REPORT!$A$4:$BZ$100,MATCH($A46,REPORT!$A$4:$A$100,0),MATCH(N$1,REPORT!$A$4:$BZ$4,0)),"")</f>
        <v/>
      </c>
      <c r="O46" t="str">
        <f>IFERROR(INDEX(REPORT!$A$4:$BZ$100,MATCH($A46,REPORT!$A$4:$A$100,0),MATCH(O$1,REPORT!$A$4:$BZ$4,0)),"")</f>
        <v/>
      </c>
      <c r="P46" t="str">
        <f>IFERROR(INDEX(REPORT!$A$4:$BZ$100,MATCH($A46,REPORT!$A$4:$A$100,0),MATCH(P$1,REPORT!$A$4:$BZ$4,0)),"")</f>
        <v/>
      </c>
      <c r="Q46" t="str">
        <f>IFERROR(INDEX(REPORT!$A$4:$BZ$100,MATCH($A46,REPORT!$A$4:$A$100,0),MATCH(Q$1,REPORT!$A$4:$BZ$4,0)),"")</f>
        <v/>
      </c>
      <c r="R46" t="str">
        <f>IFERROR(INDEX(REPORT!$A$4:$BZ$100,MATCH($A46,REPORT!$A$4:$A$100,0),MATCH(R$1,REPORT!$A$4:$BZ$4,0)),"")</f>
        <v/>
      </c>
      <c r="S46" t="str">
        <f>IFERROR(INDEX(REPORT!$A$4:$BZ$100,MATCH($A46,REPORT!$A$4:$A$100,0),MATCH(S$1,REPORT!$A$4:$BZ$4,0)),"")</f>
        <v/>
      </c>
      <c r="T46" t="str">
        <f>IFERROR(INDEX(REPORT!$A$4:$BZ$100,MATCH($A46,REPORT!$A$4:$A$100,0),MATCH(T$1,REPORT!$A$4:$BZ$4,0)),"")</f>
        <v/>
      </c>
      <c r="U46" t="str">
        <f>IFERROR(INDEX(REPORT!$A$4:$BZ$100,MATCH($A46,REPORT!$A$4:$A$100,0),MATCH(U$1,REPORT!$A$4:$BZ$4,0)),"")</f>
        <v/>
      </c>
      <c r="V46" t="str">
        <f>IFERROR(INDEX(REPORT!$A$4:$BZ$100,MATCH($A46,REPORT!$A$4:$A$100,0),MATCH(V$1,REPORT!$A$4:$BZ$4,0)),"")</f>
        <v/>
      </c>
      <c r="W46" t="str">
        <f>IFERROR(INDEX(REPORT!$A$4:$BZ$100,MATCH($A46,REPORT!$A$4:$A$100,0),MATCH(W$1,REPORT!$A$4:$BZ$4,0)),"")</f>
        <v/>
      </c>
      <c r="X46" t="str">
        <f>IFERROR(INDEX(REPORT!$A$4:$BZ$100,MATCH($A46,REPORT!$A$4:$A$100,0),MATCH(X$1,REPORT!$A$4:$BZ$4,0)),"")</f>
        <v/>
      </c>
      <c r="Y46" t="str">
        <f>IFERROR(INDEX(REPORT!$A$4:$BZ$100,MATCH($A46,REPORT!$A$4:$A$100,0),MATCH(Y$1,REPORT!$A$4:$BZ$4,0)),"")</f>
        <v/>
      </c>
      <c r="Z46" t="str">
        <f>IFERROR(INDEX(REPORT!$A$4:$BZ$100,MATCH($A46,REPORT!$A$4:$A$100,0),MATCH(Z$1,REPORT!$A$4:$BZ$4,0)),"")</f>
        <v/>
      </c>
      <c r="AA46" t="str">
        <f>IFERROR(INDEX(REPORT!$A$4:$BZ$100,MATCH($A46,REPORT!$A$4:$A$100,0),MATCH(AA$1,REPORT!$A$4:$BZ$4,0)),"")</f>
        <v/>
      </c>
      <c r="AB46" t="str">
        <f>IFERROR(INDEX(REPORT!$A$4:$BZ$100,MATCH($A46,REPORT!$A$4:$A$100,0),MATCH(AB$1,REPORT!$A$4:$BZ$4,0)),"")</f>
        <v/>
      </c>
      <c r="AC46" t="str">
        <f>IFERROR(INDEX(REPORT!$A$4:$BZ$100,MATCH($A46,REPORT!$A$4:$A$100,0),MATCH(AC$1,REPORT!$A$4:$BZ$4,0)),"")</f>
        <v/>
      </c>
      <c r="AD46" t="str">
        <f>IFERROR(INDEX(REPORT!$A$4:$BZ$100,MATCH($A46,REPORT!$A$4:$A$100,0),MATCH(AD$1,REPORT!$A$4:$BZ$4,0)),"")</f>
        <v/>
      </c>
      <c r="AE46" t="str">
        <f>IFERROR(INDEX(REPORT!$A$4:$BZ$100,MATCH($A46,REPORT!$A$4:$A$100,0),MATCH(AE$1,REPORT!$A$4:$BZ$4,0)),"")</f>
        <v/>
      </c>
      <c r="AF46" t="str">
        <f>IFERROR(INDEX(REPORT!$A$4:$BZ$100,MATCH($A46,REPORT!$A$4:$A$100,0),MATCH(AF$1,REPORT!$A$4:$BZ$4,0)),"")</f>
        <v/>
      </c>
      <c r="AG46" t="str">
        <f>IFERROR(INDEX(REPORT!$A$4:$BZ$100,MATCH($A46,REPORT!$A$4:$A$100,0),MATCH(AG$1,REPORT!$A$4:$BZ$4,0)),"")</f>
        <v/>
      </c>
      <c r="AH46" t="str">
        <f>IFERROR(INDEX(REPORT!$A$4:$BZ$100,MATCH($A46,REPORT!$A$4:$A$100,0),MATCH(AH$1,REPORT!$A$4:$BZ$4,0)),"")</f>
        <v/>
      </c>
      <c r="AI46" t="str">
        <f>IFERROR(INDEX(REPORT!$A$4:$BZ$100,MATCH($A46,REPORT!$A$4:$A$100,0),MATCH(AI$1,REPORT!$A$4:$BZ$4,0)),"")</f>
        <v/>
      </c>
      <c r="AJ46" t="str">
        <f>IFERROR(INDEX(REPORT!$A$4:$BZ$100,MATCH($A46,REPORT!$A$4:$A$100,0),MATCH(AJ$1,REPORT!$A$4:$BZ$4,0)),"")</f>
        <v/>
      </c>
      <c r="AK46" t="str">
        <f>IFERROR(INDEX(REPORT!$A$4:$BZ$100,MATCH($A46,REPORT!$A$4:$A$100,0),MATCH(AK$1,REPORT!$A$4:$BZ$4,0)),"")</f>
        <v/>
      </c>
    </row>
    <row r="47" spans="1:37" x14ac:dyDescent="0.2">
      <c r="A47" t="str">
        <f>IF(LEN(REPORT!A50)&gt;2,REPORT!A50,"")</f>
        <v/>
      </c>
      <c r="B47" t="str">
        <f>IFERROR(INDEX(REPORT!$A$2:$BZ$100,MATCH($A47,REPORT!$A$2:$A$100,0),MATCH(B$1,REPORT!$A$2:$BZ$2,0)),"")</f>
        <v/>
      </c>
      <c r="C47" t="str">
        <f>IFERROR(INDEX(REPORT!$A$2:$BZ$100,MATCH($A47,REPORT!$A$2:$A$100,0),MATCH(C$1,REPORT!$A$2:$BZ$2,0)),"")</f>
        <v/>
      </c>
      <c r="D47" t="str">
        <f>IFERROR(INDEX(REPORT!$A$4:$BZ$100,MATCH($A47,REPORT!$A$4:$A$100,0),MATCH(D$1,REPORT!$A$4:$BZ$4,0)),"")</f>
        <v/>
      </c>
      <c r="E47" t="str">
        <f>IFERROR(INDEX(REPORT!$A$4:$BZ$100,MATCH($A47,REPORT!$A$4:$A$100,0),MATCH(E$1,REPORT!$A$4:$BZ$4,0)),"")</f>
        <v/>
      </c>
      <c r="F47" t="str">
        <f>IFERROR(INDEX(REPORT!$A$4:$BZ$100,MATCH($A47,REPORT!$A$4:$A$100,0),MATCH(F$1,REPORT!$A$4:$BZ$4,0)),"")</f>
        <v/>
      </c>
      <c r="G47" t="str">
        <f>IFERROR(INDEX(REPORT!$A$4:$BZ$100,MATCH($A47,REPORT!$A$4:$A$100,0),MATCH(G$1,REPORT!$A$4:$BZ$4,0)),"")</f>
        <v/>
      </c>
      <c r="H47" t="str">
        <f>IFERROR(INDEX(REPORT!$A$4:$BZ$100,MATCH($A47,REPORT!$A$4:$A$100,0),MATCH(H$1,REPORT!$A$4:$BZ$4,0)),"")</f>
        <v/>
      </c>
      <c r="I47" t="str">
        <f>IFERROR(INDEX(REPORT!$A$4:$BZ$100,MATCH($A47,REPORT!$A$4:$A$100,0),MATCH(I$1,REPORT!$A$4:$BZ$4,0)),"")</f>
        <v/>
      </c>
      <c r="J47" t="str">
        <f>IFERROR(INDEX(REPORT!$A$4:$BZ$100,MATCH($A47,REPORT!$A$4:$A$100,0),MATCH(J$1,REPORT!$A$4:$BZ$4,0)),"")</f>
        <v/>
      </c>
      <c r="K47" t="str">
        <f>IFERROR(INDEX(REPORT!$A$4:$BZ$100,MATCH($A47,REPORT!$A$4:$A$100,0),MATCH(K$1,REPORT!$A$4:$BZ$4,0)),"")</f>
        <v/>
      </c>
      <c r="L47" t="str">
        <f>IFERROR(INDEX(REPORT!$A$4:$BZ$100,MATCH($A47,REPORT!$A$4:$A$100,0),MATCH(L$1,REPORT!$A$4:$BZ$4,0)),"")</f>
        <v/>
      </c>
      <c r="M47" t="str">
        <f>IFERROR(INDEX(REPORT!$A$4:$BZ$100,MATCH($A47,REPORT!$A$4:$A$100,0),MATCH(M$1,REPORT!$A$4:$BZ$4,0)),"")</f>
        <v/>
      </c>
      <c r="N47" t="str">
        <f>IFERROR(INDEX(REPORT!$A$4:$BZ$100,MATCH($A47,REPORT!$A$4:$A$100,0),MATCH(N$1,REPORT!$A$4:$BZ$4,0)),"")</f>
        <v/>
      </c>
      <c r="O47" t="str">
        <f>IFERROR(INDEX(REPORT!$A$4:$BZ$100,MATCH($A47,REPORT!$A$4:$A$100,0),MATCH(O$1,REPORT!$A$4:$BZ$4,0)),"")</f>
        <v/>
      </c>
      <c r="P47" t="str">
        <f>IFERROR(INDEX(REPORT!$A$4:$BZ$100,MATCH($A47,REPORT!$A$4:$A$100,0),MATCH(P$1,REPORT!$A$4:$BZ$4,0)),"")</f>
        <v/>
      </c>
      <c r="Q47" t="str">
        <f>IFERROR(INDEX(REPORT!$A$4:$BZ$100,MATCH($A47,REPORT!$A$4:$A$100,0),MATCH(Q$1,REPORT!$A$4:$BZ$4,0)),"")</f>
        <v/>
      </c>
      <c r="R47" t="str">
        <f>IFERROR(INDEX(REPORT!$A$4:$BZ$100,MATCH($A47,REPORT!$A$4:$A$100,0),MATCH(R$1,REPORT!$A$4:$BZ$4,0)),"")</f>
        <v/>
      </c>
      <c r="S47" t="str">
        <f>IFERROR(INDEX(REPORT!$A$4:$BZ$100,MATCH($A47,REPORT!$A$4:$A$100,0),MATCH(S$1,REPORT!$A$4:$BZ$4,0)),"")</f>
        <v/>
      </c>
      <c r="T47" t="str">
        <f>IFERROR(INDEX(REPORT!$A$4:$BZ$100,MATCH($A47,REPORT!$A$4:$A$100,0),MATCH(T$1,REPORT!$A$4:$BZ$4,0)),"")</f>
        <v/>
      </c>
      <c r="U47" t="str">
        <f>IFERROR(INDEX(REPORT!$A$4:$BZ$100,MATCH($A47,REPORT!$A$4:$A$100,0),MATCH(U$1,REPORT!$A$4:$BZ$4,0)),"")</f>
        <v/>
      </c>
      <c r="V47" t="str">
        <f>IFERROR(INDEX(REPORT!$A$4:$BZ$100,MATCH($A47,REPORT!$A$4:$A$100,0),MATCH(V$1,REPORT!$A$4:$BZ$4,0)),"")</f>
        <v/>
      </c>
      <c r="W47" t="str">
        <f>IFERROR(INDEX(REPORT!$A$4:$BZ$100,MATCH($A47,REPORT!$A$4:$A$100,0),MATCH(W$1,REPORT!$A$4:$BZ$4,0)),"")</f>
        <v/>
      </c>
      <c r="X47" t="str">
        <f>IFERROR(INDEX(REPORT!$A$4:$BZ$100,MATCH($A47,REPORT!$A$4:$A$100,0),MATCH(X$1,REPORT!$A$4:$BZ$4,0)),"")</f>
        <v/>
      </c>
      <c r="Y47" t="str">
        <f>IFERROR(INDEX(REPORT!$A$4:$BZ$100,MATCH($A47,REPORT!$A$4:$A$100,0),MATCH(Y$1,REPORT!$A$4:$BZ$4,0)),"")</f>
        <v/>
      </c>
      <c r="Z47" t="str">
        <f>IFERROR(INDEX(REPORT!$A$4:$BZ$100,MATCH($A47,REPORT!$A$4:$A$100,0),MATCH(Z$1,REPORT!$A$4:$BZ$4,0)),"")</f>
        <v/>
      </c>
      <c r="AA47" t="str">
        <f>IFERROR(INDEX(REPORT!$A$4:$BZ$100,MATCH($A47,REPORT!$A$4:$A$100,0),MATCH(AA$1,REPORT!$A$4:$BZ$4,0)),"")</f>
        <v/>
      </c>
      <c r="AB47" t="str">
        <f>IFERROR(INDEX(REPORT!$A$4:$BZ$100,MATCH($A47,REPORT!$A$4:$A$100,0),MATCH(AB$1,REPORT!$A$4:$BZ$4,0)),"")</f>
        <v/>
      </c>
      <c r="AC47" t="str">
        <f>IFERROR(INDEX(REPORT!$A$4:$BZ$100,MATCH($A47,REPORT!$A$4:$A$100,0),MATCH(AC$1,REPORT!$A$4:$BZ$4,0)),"")</f>
        <v/>
      </c>
      <c r="AD47" t="str">
        <f>IFERROR(INDEX(REPORT!$A$4:$BZ$100,MATCH($A47,REPORT!$A$4:$A$100,0),MATCH(AD$1,REPORT!$A$4:$BZ$4,0)),"")</f>
        <v/>
      </c>
      <c r="AE47" t="str">
        <f>IFERROR(INDEX(REPORT!$A$4:$BZ$100,MATCH($A47,REPORT!$A$4:$A$100,0),MATCH(AE$1,REPORT!$A$4:$BZ$4,0)),"")</f>
        <v/>
      </c>
      <c r="AF47" t="str">
        <f>IFERROR(INDEX(REPORT!$A$4:$BZ$100,MATCH($A47,REPORT!$A$4:$A$100,0),MATCH(AF$1,REPORT!$A$4:$BZ$4,0)),"")</f>
        <v/>
      </c>
      <c r="AG47" t="str">
        <f>IFERROR(INDEX(REPORT!$A$4:$BZ$100,MATCH($A47,REPORT!$A$4:$A$100,0),MATCH(AG$1,REPORT!$A$4:$BZ$4,0)),"")</f>
        <v/>
      </c>
      <c r="AH47" t="str">
        <f>IFERROR(INDEX(REPORT!$A$4:$BZ$100,MATCH($A47,REPORT!$A$4:$A$100,0),MATCH(AH$1,REPORT!$A$4:$BZ$4,0)),"")</f>
        <v/>
      </c>
      <c r="AI47" t="str">
        <f>IFERROR(INDEX(REPORT!$A$4:$BZ$100,MATCH($A47,REPORT!$A$4:$A$100,0),MATCH(AI$1,REPORT!$A$4:$BZ$4,0)),"")</f>
        <v/>
      </c>
      <c r="AJ47" t="str">
        <f>IFERROR(INDEX(REPORT!$A$4:$BZ$100,MATCH($A47,REPORT!$A$4:$A$100,0),MATCH(AJ$1,REPORT!$A$4:$BZ$4,0)),"")</f>
        <v/>
      </c>
      <c r="AK47" t="str">
        <f>IFERROR(INDEX(REPORT!$A$4:$BZ$100,MATCH($A47,REPORT!$A$4:$A$100,0),MATCH(AK$1,REPORT!$A$4:$BZ$4,0)),"")</f>
        <v/>
      </c>
    </row>
    <row r="48" spans="1:37" x14ac:dyDescent="0.2">
      <c r="A48" t="str">
        <f>IF(LEN(REPORT!A51)&gt;2,REPORT!A51,"")</f>
        <v/>
      </c>
      <c r="B48" t="str">
        <f>IFERROR(INDEX(REPORT!$A$2:$BZ$100,MATCH($A48,REPORT!$A$2:$A$100,0),MATCH(B$1,REPORT!$A$2:$BZ$2,0)),"")</f>
        <v/>
      </c>
      <c r="C48" t="str">
        <f>IFERROR(INDEX(REPORT!$A$2:$BZ$100,MATCH($A48,REPORT!$A$2:$A$100,0),MATCH(C$1,REPORT!$A$2:$BZ$2,0)),"")</f>
        <v/>
      </c>
      <c r="D48" t="str">
        <f>IFERROR(INDEX(REPORT!$A$4:$BZ$100,MATCH($A48,REPORT!$A$4:$A$100,0),MATCH(D$1,REPORT!$A$4:$BZ$4,0)),"")</f>
        <v/>
      </c>
      <c r="E48" t="str">
        <f>IFERROR(INDEX(REPORT!$A$4:$BZ$100,MATCH($A48,REPORT!$A$4:$A$100,0),MATCH(E$1,REPORT!$A$4:$BZ$4,0)),"")</f>
        <v/>
      </c>
      <c r="F48" t="str">
        <f>IFERROR(INDEX(REPORT!$A$4:$BZ$100,MATCH($A48,REPORT!$A$4:$A$100,0),MATCH(F$1,REPORT!$A$4:$BZ$4,0)),"")</f>
        <v/>
      </c>
      <c r="G48" t="str">
        <f>IFERROR(INDEX(REPORT!$A$4:$BZ$100,MATCH($A48,REPORT!$A$4:$A$100,0),MATCH(G$1,REPORT!$A$4:$BZ$4,0)),"")</f>
        <v/>
      </c>
      <c r="H48" t="str">
        <f>IFERROR(INDEX(REPORT!$A$4:$BZ$100,MATCH($A48,REPORT!$A$4:$A$100,0),MATCH(H$1,REPORT!$A$4:$BZ$4,0)),"")</f>
        <v/>
      </c>
      <c r="I48" t="str">
        <f>IFERROR(INDEX(REPORT!$A$4:$BZ$100,MATCH($A48,REPORT!$A$4:$A$100,0),MATCH(I$1,REPORT!$A$4:$BZ$4,0)),"")</f>
        <v/>
      </c>
      <c r="J48" t="str">
        <f>IFERROR(INDEX(REPORT!$A$4:$BZ$100,MATCH($A48,REPORT!$A$4:$A$100,0),MATCH(J$1,REPORT!$A$4:$BZ$4,0)),"")</f>
        <v/>
      </c>
      <c r="K48" t="str">
        <f>IFERROR(INDEX(REPORT!$A$4:$BZ$100,MATCH($A48,REPORT!$A$4:$A$100,0),MATCH(K$1,REPORT!$A$4:$BZ$4,0)),"")</f>
        <v/>
      </c>
      <c r="L48" t="str">
        <f>IFERROR(INDEX(REPORT!$A$4:$BZ$100,MATCH($A48,REPORT!$A$4:$A$100,0),MATCH(L$1,REPORT!$A$4:$BZ$4,0)),"")</f>
        <v/>
      </c>
      <c r="M48" t="str">
        <f>IFERROR(INDEX(REPORT!$A$4:$BZ$100,MATCH($A48,REPORT!$A$4:$A$100,0),MATCH(M$1,REPORT!$A$4:$BZ$4,0)),"")</f>
        <v/>
      </c>
      <c r="N48" t="str">
        <f>IFERROR(INDEX(REPORT!$A$4:$BZ$100,MATCH($A48,REPORT!$A$4:$A$100,0),MATCH(N$1,REPORT!$A$4:$BZ$4,0)),"")</f>
        <v/>
      </c>
      <c r="O48" t="str">
        <f>IFERROR(INDEX(REPORT!$A$4:$BZ$100,MATCH($A48,REPORT!$A$4:$A$100,0),MATCH(O$1,REPORT!$A$4:$BZ$4,0)),"")</f>
        <v/>
      </c>
      <c r="P48" t="str">
        <f>IFERROR(INDEX(REPORT!$A$4:$BZ$100,MATCH($A48,REPORT!$A$4:$A$100,0),MATCH(P$1,REPORT!$A$4:$BZ$4,0)),"")</f>
        <v/>
      </c>
      <c r="Q48" t="str">
        <f>IFERROR(INDEX(REPORT!$A$4:$BZ$100,MATCH($A48,REPORT!$A$4:$A$100,0),MATCH(Q$1,REPORT!$A$4:$BZ$4,0)),"")</f>
        <v/>
      </c>
      <c r="R48" t="str">
        <f>IFERROR(INDEX(REPORT!$A$4:$BZ$100,MATCH($A48,REPORT!$A$4:$A$100,0),MATCH(R$1,REPORT!$A$4:$BZ$4,0)),"")</f>
        <v/>
      </c>
      <c r="S48" t="str">
        <f>IFERROR(INDEX(REPORT!$A$4:$BZ$100,MATCH($A48,REPORT!$A$4:$A$100,0),MATCH(S$1,REPORT!$A$4:$BZ$4,0)),"")</f>
        <v/>
      </c>
      <c r="T48" t="str">
        <f>IFERROR(INDEX(REPORT!$A$4:$BZ$100,MATCH($A48,REPORT!$A$4:$A$100,0),MATCH(T$1,REPORT!$A$4:$BZ$4,0)),"")</f>
        <v/>
      </c>
      <c r="U48" t="str">
        <f>IFERROR(INDEX(REPORT!$A$4:$BZ$100,MATCH($A48,REPORT!$A$4:$A$100,0),MATCH(U$1,REPORT!$A$4:$BZ$4,0)),"")</f>
        <v/>
      </c>
      <c r="V48" t="str">
        <f>IFERROR(INDEX(REPORT!$A$4:$BZ$100,MATCH($A48,REPORT!$A$4:$A$100,0),MATCH(V$1,REPORT!$A$4:$BZ$4,0)),"")</f>
        <v/>
      </c>
      <c r="W48" t="str">
        <f>IFERROR(INDEX(REPORT!$A$4:$BZ$100,MATCH($A48,REPORT!$A$4:$A$100,0),MATCH(W$1,REPORT!$A$4:$BZ$4,0)),"")</f>
        <v/>
      </c>
      <c r="X48" t="str">
        <f>IFERROR(INDEX(REPORT!$A$4:$BZ$100,MATCH($A48,REPORT!$A$4:$A$100,0),MATCH(X$1,REPORT!$A$4:$BZ$4,0)),"")</f>
        <v/>
      </c>
      <c r="Y48" t="str">
        <f>IFERROR(INDEX(REPORT!$A$4:$BZ$100,MATCH($A48,REPORT!$A$4:$A$100,0),MATCH(Y$1,REPORT!$A$4:$BZ$4,0)),"")</f>
        <v/>
      </c>
      <c r="Z48" t="str">
        <f>IFERROR(INDEX(REPORT!$A$4:$BZ$100,MATCH($A48,REPORT!$A$4:$A$100,0),MATCH(Z$1,REPORT!$A$4:$BZ$4,0)),"")</f>
        <v/>
      </c>
      <c r="AA48" t="str">
        <f>IFERROR(INDEX(REPORT!$A$4:$BZ$100,MATCH($A48,REPORT!$A$4:$A$100,0),MATCH(AA$1,REPORT!$A$4:$BZ$4,0)),"")</f>
        <v/>
      </c>
      <c r="AB48" t="str">
        <f>IFERROR(INDEX(REPORT!$A$4:$BZ$100,MATCH($A48,REPORT!$A$4:$A$100,0),MATCH(AB$1,REPORT!$A$4:$BZ$4,0)),"")</f>
        <v/>
      </c>
      <c r="AC48" t="str">
        <f>IFERROR(INDEX(REPORT!$A$4:$BZ$100,MATCH($A48,REPORT!$A$4:$A$100,0),MATCH(AC$1,REPORT!$A$4:$BZ$4,0)),"")</f>
        <v/>
      </c>
      <c r="AD48" t="str">
        <f>IFERROR(INDEX(REPORT!$A$4:$BZ$100,MATCH($A48,REPORT!$A$4:$A$100,0),MATCH(AD$1,REPORT!$A$4:$BZ$4,0)),"")</f>
        <v/>
      </c>
      <c r="AE48" t="str">
        <f>IFERROR(INDEX(REPORT!$A$4:$BZ$100,MATCH($A48,REPORT!$A$4:$A$100,0),MATCH(AE$1,REPORT!$A$4:$BZ$4,0)),"")</f>
        <v/>
      </c>
      <c r="AF48" t="str">
        <f>IFERROR(INDEX(REPORT!$A$4:$BZ$100,MATCH($A48,REPORT!$A$4:$A$100,0),MATCH(AF$1,REPORT!$A$4:$BZ$4,0)),"")</f>
        <v/>
      </c>
      <c r="AG48" t="str">
        <f>IFERROR(INDEX(REPORT!$A$4:$BZ$100,MATCH($A48,REPORT!$A$4:$A$100,0),MATCH(AG$1,REPORT!$A$4:$BZ$4,0)),"")</f>
        <v/>
      </c>
      <c r="AH48" t="str">
        <f>IFERROR(INDEX(REPORT!$A$4:$BZ$100,MATCH($A48,REPORT!$A$4:$A$100,0),MATCH(AH$1,REPORT!$A$4:$BZ$4,0)),"")</f>
        <v/>
      </c>
      <c r="AI48" t="str">
        <f>IFERROR(INDEX(REPORT!$A$4:$BZ$100,MATCH($A48,REPORT!$A$4:$A$100,0),MATCH(AI$1,REPORT!$A$4:$BZ$4,0)),"")</f>
        <v/>
      </c>
      <c r="AJ48" t="str">
        <f>IFERROR(INDEX(REPORT!$A$4:$BZ$100,MATCH($A48,REPORT!$A$4:$A$100,0),MATCH(AJ$1,REPORT!$A$4:$BZ$4,0)),"")</f>
        <v/>
      </c>
      <c r="AK48" t="str">
        <f>IFERROR(INDEX(REPORT!$A$4:$BZ$100,MATCH($A48,REPORT!$A$4:$A$100,0),MATCH(AK$1,REPORT!$A$4:$BZ$4,0)),"")</f>
        <v/>
      </c>
    </row>
    <row r="49" spans="1:37" x14ac:dyDescent="0.2">
      <c r="A49" t="str">
        <f>IF(LEN(REPORT!A52)&gt;2,REPORT!A52,"")</f>
        <v/>
      </c>
      <c r="B49" t="str">
        <f>IFERROR(INDEX(REPORT!$A$2:$BZ$100,MATCH($A49,REPORT!$A$2:$A$100,0),MATCH(B$1,REPORT!$A$2:$BZ$2,0)),"")</f>
        <v/>
      </c>
      <c r="C49" t="str">
        <f>IFERROR(INDEX(REPORT!$A$2:$BZ$100,MATCH($A49,REPORT!$A$2:$A$100,0),MATCH(C$1,REPORT!$A$2:$BZ$2,0)),"")</f>
        <v/>
      </c>
      <c r="D49" t="str">
        <f>IFERROR(INDEX(REPORT!$A$4:$BZ$100,MATCH($A49,REPORT!$A$4:$A$100,0),MATCH(D$1,REPORT!$A$4:$BZ$4,0)),"")</f>
        <v/>
      </c>
      <c r="E49" t="str">
        <f>IFERROR(INDEX(REPORT!$A$4:$BZ$100,MATCH($A49,REPORT!$A$4:$A$100,0),MATCH(E$1,REPORT!$A$4:$BZ$4,0)),"")</f>
        <v/>
      </c>
      <c r="F49" t="str">
        <f>IFERROR(INDEX(REPORT!$A$4:$BZ$100,MATCH($A49,REPORT!$A$4:$A$100,0),MATCH(F$1,REPORT!$A$4:$BZ$4,0)),"")</f>
        <v/>
      </c>
      <c r="G49" t="str">
        <f>IFERROR(INDEX(REPORT!$A$4:$BZ$100,MATCH($A49,REPORT!$A$4:$A$100,0),MATCH(G$1,REPORT!$A$4:$BZ$4,0)),"")</f>
        <v/>
      </c>
      <c r="H49" t="str">
        <f>IFERROR(INDEX(REPORT!$A$4:$BZ$100,MATCH($A49,REPORT!$A$4:$A$100,0),MATCH(H$1,REPORT!$A$4:$BZ$4,0)),"")</f>
        <v/>
      </c>
      <c r="I49" t="str">
        <f>IFERROR(INDEX(REPORT!$A$4:$BZ$100,MATCH($A49,REPORT!$A$4:$A$100,0),MATCH(I$1,REPORT!$A$4:$BZ$4,0)),"")</f>
        <v/>
      </c>
      <c r="J49" t="str">
        <f>IFERROR(INDEX(REPORT!$A$4:$BZ$100,MATCH($A49,REPORT!$A$4:$A$100,0),MATCH(J$1,REPORT!$A$4:$BZ$4,0)),"")</f>
        <v/>
      </c>
      <c r="K49" t="str">
        <f>IFERROR(INDEX(REPORT!$A$4:$BZ$100,MATCH($A49,REPORT!$A$4:$A$100,0),MATCH(K$1,REPORT!$A$4:$BZ$4,0)),"")</f>
        <v/>
      </c>
      <c r="L49" t="str">
        <f>IFERROR(INDEX(REPORT!$A$4:$BZ$100,MATCH($A49,REPORT!$A$4:$A$100,0),MATCH(L$1,REPORT!$A$4:$BZ$4,0)),"")</f>
        <v/>
      </c>
      <c r="M49" t="str">
        <f>IFERROR(INDEX(REPORT!$A$4:$BZ$100,MATCH($A49,REPORT!$A$4:$A$100,0),MATCH(M$1,REPORT!$A$4:$BZ$4,0)),"")</f>
        <v/>
      </c>
      <c r="N49" t="str">
        <f>IFERROR(INDEX(REPORT!$A$4:$BZ$100,MATCH($A49,REPORT!$A$4:$A$100,0),MATCH(N$1,REPORT!$A$4:$BZ$4,0)),"")</f>
        <v/>
      </c>
      <c r="O49" t="str">
        <f>IFERROR(INDEX(REPORT!$A$4:$BZ$100,MATCH($A49,REPORT!$A$4:$A$100,0),MATCH(O$1,REPORT!$A$4:$BZ$4,0)),"")</f>
        <v/>
      </c>
      <c r="P49" t="str">
        <f>IFERROR(INDEX(REPORT!$A$4:$BZ$100,MATCH($A49,REPORT!$A$4:$A$100,0),MATCH(P$1,REPORT!$A$4:$BZ$4,0)),"")</f>
        <v/>
      </c>
      <c r="Q49" t="str">
        <f>IFERROR(INDEX(REPORT!$A$4:$BZ$100,MATCH($A49,REPORT!$A$4:$A$100,0),MATCH(Q$1,REPORT!$A$4:$BZ$4,0)),"")</f>
        <v/>
      </c>
      <c r="R49" t="str">
        <f>IFERROR(INDEX(REPORT!$A$4:$BZ$100,MATCH($A49,REPORT!$A$4:$A$100,0),MATCH(R$1,REPORT!$A$4:$BZ$4,0)),"")</f>
        <v/>
      </c>
      <c r="S49" t="str">
        <f>IFERROR(INDEX(REPORT!$A$4:$BZ$100,MATCH($A49,REPORT!$A$4:$A$100,0),MATCH(S$1,REPORT!$A$4:$BZ$4,0)),"")</f>
        <v/>
      </c>
      <c r="T49" t="str">
        <f>IFERROR(INDEX(REPORT!$A$4:$BZ$100,MATCH($A49,REPORT!$A$4:$A$100,0),MATCH(T$1,REPORT!$A$4:$BZ$4,0)),"")</f>
        <v/>
      </c>
      <c r="U49" t="str">
        <f>IFERROR(INDEX(REPORT!$A$4:$BZ$100,MATCH($A49,REPORT!$A$4:$A$100,0),MATCH(U$1,REPORT!$A$4:$BZ$4,0)),"")</f>
        <v/>
      </c>
      <c r="V49" t="str">
        <f>IFERROR(INDEX(REPORT!$A$4:$BZ$100,MATCH($A49,REPORT!$A$4:$A$100,0),MATCH(V$1,REPORT!$A$4:$BZ$4,0)),"")</f>
        <v/>
      </c>
      <c r="W49" t="str">
        <f>IFERROR(INDEX(REPORT!$A$4:$BZ$100,MATCH($A49,REPORT!$A$4:$A$100,0),MATCH(W$1,REPORT!$A$4:$BZ$4,0)),"")</f>
        <v/>
      </c>
      <c r="X49" t="str">
        <f>IFERROR(INDEX(REPORT!$A$4:$BZ$100,MATCH($A49,REPORT!$A$4:$A$100,0),MATCH(X$1,REPORT!$A$4:$BZ$4,0)),"")</f>
        <v/>
      </c>
      <c r="Y49" t="str">
        <f>IFERROR(INDEX(REPORT!$A$4:$BZ$100,MATCH($A49,REPORT!$A$4:$A$100,0),MATCH(Y$1,REPORT!$A$4:$BZ$4,0)),"")</f>
        <v/>
      </c>
      <c r="Z49" t="str">
        <f>IFERROR(INDEX(REPORT!$A$4:$BZ$100,MATCH($A49,REPORT!$A$4:$A$100,0),MATCH(Z$1,REPORT!$A$4:$BZ$4,0)),"")</f>
        <v/>
      </c>
      <c r="AA49" t="str">
        <f>IFERROR(INDEX(REPORT!$A$4:$BZ$100,MATCH($A49,REPORT!$A$4:$A$100,0),MATCH(AA$1,REPORT!$A$4:$BZ$4,0)),"")</f>
        <v/>
      </c>
      <c r="AB49" t="str">
        <f>IFERROR(INDEX(REPORT!$A$4:$BZ$100,MATCH($A49,REPORT!$A$4:$A$100,0),MATCH(AB$1,REPORT!$A$4:$BZ$4,0)),"")</f>
        <v/>
      </c>
      <c r="AC49" t="str">
        <f>IFERROR(INDEX(REPORT!$A$4:$BZ$100,MATCH($A49,REPORT!$A$4:$A$100,0),MATCH(AC$1,REPORT!$A$4:$BZ$4,0)),"")</f>
        <v/>
      </c>
      <c r="AD49" t="str">
        <f>IFERROR(INDEX(REPORT!$A$4:$BZ$100,MATCH($A49,REPORT!$A$4:$A$100,0),MATCH(AD$1,REPORT!$A$4:$BZ$4,0)),"")</f>
        <v/>
      </c>
      <c r="AE49" t="str">
        <f>IFERROR(INDEX(REPORT!$A$4:$BZ$100,MATCH($A49,REPORT!$A$4:$A$100,0),MATCH(AE$1,REPORT!$A$4:$BZ$4,0)),"")</f>
        <v/>
      </c>
      <c r="AF49" t="str">
        <f>IFERROR(INDEX(REPORT!$A$4:$BZ$100,MATCH($A49,REPORT!$A$4:$A$100,0),MATCH(AF$1,REPORT!$A$4:$BZ$4,0)),"")</f>
        <v/>
      </c>
      <c r="AG49" t="str">
        <f>IFERROR(INDEX(REPORT!$A$4:$BZ$100,MATCH($A49,REPORT!$A$4:$A$100,0),MATCH(AG$1,REPORT!$A$4:$BZ$4,0)),"")</f>
        <v/>
      </c>
      <c r="AH49" t="str">
        <f>IFERROR(INDEX(REPORT!$A$4:$BZ$100,MATCH($A49,REPORT!$A$4:$A$100,0),MATCH(AH$1,REPORT!$A$4:$BZ$4,0)),"")</f>
        <v/>
      </c>
      <c r="AI49" t="str">
        <f>IFERROR(INDEX(REPORT!$A$4:$BZ$100,MATCH($A49,REPORT!$A$4:$A$100,0),MATCH(AI$1,REPORT!$A$4:$BZ$4,0)),"")</f>
        <v/>
      </c>
      <c r="AJ49" t="str">
        <f>IFERROR(INDEX(REPORT!$A$4:$BZ$100,MATCH($A49,REPORT!$A$4:$A$100,0),MATCH(AJ$1,REPORT!$A$4:$BZ$4,0)),"")</f>
        <v/>
      </c>
      <c r="AK49" t="str">
        <f>IFERROR(INDEX(REPORT!$A$4:$BZ$100,MATCH($A49,REPORT!$A$4:$A$100,0),MATCH(AK$1,REPORT!$A$4:$BZ$4,0)),"")</f>
        <v/>
      </c>
    </row>
    <row r="50" spans="1:37" x14ac:dyDescent="0.2">
      <c r="A50" t="str">
        <f>IF(LEN(REPORT!A53)&gt;2,REPORT!A53,"")</f>
        <v/>
      </c>
      <c r="B50" t="str">
        <f>IFERROR(INDEX(REPORT!$A$2:$BZ$100,MATCH($A50,REPORT!$A$2:$A$100,0),MATCH(B$1,REPORT!$A$2:$BZ$2,0)),"")</f>
        <v/>
      </c>
      <c r="C50" t="str">
        <f>IFERROR(INDEX(REPORT!$A$2:$BZ$100,MATCH($A50,REPORT!$A$2:$A$100,0),MATCH(C$1,REPORT!$A$2:$BZ$2,0)),"")</f>
        <v/>
      </c>
      <c r="D50" t="str">
        <f>IFERROR(INDEX(REPORT!$A$4:$BZ$100,MATCH($A50,REPORT!$A$4:$A$100,0),MATCH(D$1,REPORT!$A$4:$BZ$4,0)),"")</f>
        <v/>
      </c>
      <c r="E50" t="str">
        <f>IFERROR(INDEX(REPORT!$A$4:$BZ$100,MATCH($A50,REPORT!$A$4:$A$100,0),MATCH(E$1,REPORT!$A$4:$BZ$4,0)),"")</f>
        <v/>
      </c>
      <c r="F50" t="str">
        <f>IFERROR(INDEX(REPORT!$A$4:$BZ$100,MATCH($A50,REPORT!$A$4:$A$100,0),MATCH(F$1,REPORT!$A$4:$BZ$4,0)),"")</f>
        <v/>
      </c>
      <c r="G50" t="str">
        <f>IFERROR(INDEX(REPORT!$A$4:$BZ$100,MATCH($A50,REPORT!$A$4:$A$100,0),MATCH(G$1,REPORT!$A$4:$BZ$4,0)),"")</f>
        <v/>
      </c>
      <c r="H50" t="str">
        <f>IFERROR(INDEX(REPORT!$A$4:$BZ$100,MATCH($A50,REPORT!$A$4:$A$100,0),MATCH(H$1,REPORT!$A$4:$BZ$4,0)),"")</f>
        <v/>
      </c>
      <c r="I50" t="str">
        <f>IFERROR(INDEX(REPORT!$A$4:$BZ$100,MATCH($A50,REPORT!$A$4:$A$100,0),MATCH(I$1,REPORT!$A$4:$BZ$4,0)),"")</f>
        <v/>
      </c>
      <c r="J50" t="str">
        <f>IFERROR(INDEX(REPORT!$A$4:$BZ$100,MATCH($A50,REPORT!$A$4:$A$100,0),MATCH(J$1,REPORT!$A$4:$BZ$4,0)),"")</f>
        <v/>
      </c>
      <c r="K50" t="str">
        <f>IFERROR(INDEX(REPORT!$A$4:$BZ$100,MATCH($A50,REPORT!$A$4:$A$100,0),MATCH(K$1,REPORT!$A$4:$BZ$4,0)),"")</f>
        <v/>
      </c>
      <c r="L50" t="str">
        <f>IFERROR(INDEX(REPORT!$A$4:$BZ$100,MATCH($A50,REPORT!$A$4:$A$100,0),MATCH(L$1,REPORT!$A$4:$BZ$4,0)),"")</f>
        <v/>
      </c>
      <c r="M50" t="str">
        <f>IFERROR(INDEX(REPORT!$A$4:$BZ$100,MATCH($A50,REPORT!$A$4:$A$100,0),MATCH(M$1,REPORT!$A$4:$BZ$4,0)),"")</f>
        <v/>
      </c>
      <c r="N50" t="str">
        <f>IFERROR(INDEX(REPORT!$A$4:$BZ$100,MATCH($A50,REPORT!$A$4:$A$100,0),MATCH(N$1,REPORT!$A$4:$BZ$4,0)),"")</f>
        <v/>
      </c>
      <c r="O50" t="str">
        <f>IFERROR(INDEX(REPORT!$A$4:$BZ$100,MATCH($A50,REPORT!$A$4:$A$100,0),MATCH(O$1,REPORT!$A$4:$BZ$4,0)),"")</f>
        <v/>
      </c>
      <c r="P50" t="str">
        <f>IFERROR(INDEX(REPORT!$A$4:$BZ$100,MATCH($A50,REPORT!$A$4:$A$100,0),MATCH(P$1,REPORT!$A$4:$BZ$4,0)),"")</f>
        <v/>
      </c>
      <c r="Q50" t="str">
        <f>IFERROR(INDEX(REPORT!$A$4:$BZ$100,MATCH($A50,REPORT!$A$4:$A$100,0),MATCH(Q$1,REPORT!$A$4:$BZ$4,0)),"")</f>
        <v/>
      </c>
      <c r="R50" t="str">
        <f>IFERROR(INDEX(REPORT!$A$4:$BZ$100,MATCH($A50,REPORT!$A$4:$A$100,0),MATCH(R$1,REPORT!$A$4:$BZ$4,0)),"")</f>
        <v/>
      </c>
      <c r="S50" t="str">
        <f>IFERROR(INDEX(REPORT!$A$4:$BZ$100,MATCH($A50,REPORT!$A$4:$A$100,0),MATCH(S$1,REPORT!$A$4:$BZ$4,0)),"")</f>
        <v/>
      </c>
      <c r="T50" t="str">
        <f>IFERROR(INDEX(REPORT!$A$4:$BZ$100,MATCH($A50,REPORT!$A$4:$A$100,0),MATCH(T$1,REPORT!$A$4:$BZ$4,0)),"")</f>
        <v/>
      </c>
      <c r="U50" t="str">
        <f>IFERROR(INDEX(REPORT!$A$4:$BZ$100,MATCH($A50,REPORT!$A$4:$A$100,0),MATCH(U$1,REPORT!$A$4:$BZ$4,0)),"")</f>
        <v/>
      </c>
      <c r="V50" t="str">
        <f>IFERROR(INDEX(REPORT!$A$4:$BZ$100,MATCH($A50,REPORT!$A$4:$A$100,0),MATCH(V$1,REPORT!$A$4:$BZ$4,0)),"")</f>
        <v/>
      </c>
      <c r="W50" t="str">
        <f>IFERROR(INDEX(REPORT!$A$4:$BZ$100,MATCH($A50,REPORT!$A$4:$A$100,0),MATCH(W$1,REPORT!$A$4:$BZ$4,0)),"")</f>
        <v/>
      </c>
      <c r="X50" t="str">
        <f>IFERROR(INDEX(REPORT!$A$4:$BZ$100,MATCH($A50,REPORT!$A$4:$A$100,0),MATCH(X$1,REPORT!$A$4:$BZ$4,0)),"")</f>
        <v/>
      </c>
      <c r="Y50" t="str">
        <f>IFERROR(INDEX(REPORT!$A$4:$BZ$100,MATCH($A50,REPORT!$A$4:$A$100,0),MATCH(Y$1,REPORT!$A$4:$BZ$4,0)),"")</f>
        <v/>
      </c>
      <c r="Z50" t="str">
        <f>IFERROR(INDEX(REPORT!$A$4:$BZ$100,MATCH($A50,REPORT!$A$4:$A$100,0),MATCH(Z$1,REPORT!$A$4:$BZ$4,0)),"")</f>
        <v/>
      </c>
      <c r="AA50" t="str">
        <f>IFERROR(INDEX(REPORT!$A$4:$BZ$100,MATCH($A50,REPORT!$A$4:$A$100,0),MATCH(AA$1,REPORT!$A$4:$BZ$4,0)),"")</f>
        <v/>
      </c>
      <c r="AB50" t="str">
        <f>IFERROR(INDEX(REPORT!$A$4:$BZ$100,MATCH($A50,REPORT!$A$4:$A$100,0),MATCH(AB$1,REPORT!$A$4:$BZ$4,0)),"")</f>
        <v/>
      </c>
      <c r="AC50" t="str">
        <f>IFERROR(INDEX(REPORT!$A$4:$BZ$100,MATCH($A50,REPORT!$A$4:$A$100,0),MATCH(AC$1,REPORT!$A$4:$BZ$4,0)),"")</f>
        <v/>
      </c>
      <c r="AD50" t="str">
        <f>IFERROR(INDEX(REPORT!$A$4:$BZ$100,MATCH($A50,REPORT!$A$4:$A$100,0),MATCH(AD$1,REPORT!$A$4:$BZ$4,0)),"")</f>
        <v/>
      </c>
      <c r="AE50" t="str">
        <f>IFERROR(INDEX(REPORT!$A$4:$BZ$100,MATCH($A50,REPORT!$A$4:$A$100,0),MATCH(AE$1,REPORT!$A$4:$BZ$4,0)),"")</f>
        <v/>
      </c>
      <c r="AF50" t="str">
        <f>IFERROR(INDEX(REPORT!$A$4:$BZ$100,MATCH($A50,REPORT!$A$4:$A$100,0),MATCH(AF$1,REPORT!$A$4:$BZ$4,0)),"")</f>
        <v/>
      </c>
      <c r="AG50" t="str">
        <f>IFERROR(INDEX(REPORT!$A$4:$BZ$100,MATCH($A50,REPORT!$A$4:$A$100,0),MATCH(AG$1,REPORT!$A$4:$BZ$4,0)),"")</f>
        <v/>
      </c>
      <c r="AH50" t="str">
        <f>IFERROR(INDEX(REPORT!$A$4:$BZ$100,MATCH($A50,REPORT!$A$4:$A$100,0),MATCH(AH$1,REPORT!$A$4:$BZ$4,0)),"")</f>
        <v/>
      </c>
      <c r="AI50" t="str">
        <f>IFERROR(INDEX(REPORT!$A$4:$BZ$100,MATCH($A50,REPORT!$A$4:$A$100,0),MATCH(AI$1,REPORT!$A$4:$BZ$4,0)),"")</f>
        <v/>
      </c>
      <c r="AJ50" t="str">
        <f>IFERROR(INDEX(REPORT!$A$4:$BZ$100,MATCH($A50,REPORT!$A$4:$A$100,0),MATCH(AJ$1,REPORT!$A$4:$BZ$4,0)),"")</f>
        <v/>
      </c>
      <c r="AK50" t="str">
        <f>IFERROR(INDEX(REPORT!$A$4:$BZ$100,MATCH($A50,REPORT!$A$4:$A$100,0),MATCH(AK$1,REPORT!$A$4:$BZ$4,0)),"")</f>
        <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K76"/>
  <sheetViews>
    <sheetView tabSelected="1" zoomScale="80" zoomScaleNormal="80" workbookViewId="0">
      <selection activeCell="G74" sqref="G74"/>
    </sheetView>
  </sheetViews>
  <sheetFormatPr baseColWidth="10" defaultColWidth="11.5" defaultRowHeight="16" x14ac:dyDescent="0.2"/>
  <cols>
    <col min="1" max="1" width="37.1640625" bestFit="1" customWidth="1"/>
    <col min="3" max="3" width="8.5" customWidth="1"/>
    <col min="4" max="33" width="18.83203125" customWidth="1"/>
    <col min="34" max="34" width="7.5" bestFit="1" customWidth="1"/>
    <col min="35" max="35" width="28" bestFit="1" customWidth="1"/>
  </cols>
  <sheetData>
    <row r="1" spans="1:37" ht="26" x14ac:dyDescent="0.2">
      <c r="A1" s="185" t="s">
        <v>42</v>
      </c>
      <c r="B1" s="186"/>
      <c r="C1" s="187" t="s">
        <v>0</v>
      </c>
      <c r="D1" s="188" t="s">
        <v>90</v>
      </c>
      <c r="E1" s="188" t="s">
        <v>91</v>
      </c>
      <c r="F1" s="188" t="s">
        <v>92</v>
      </c>
      <c r="G1" s="188" t="s">
        <v>93</v>
      </c>
      <c r="H1" s="188" t="s">
        <v>94</v>
      </c>
      <c r="I1" s="188" t="s">
        <v>95</v>
      </c>
      <c r="J1" s="188" t="s">
        <v>96</v>
      </c>
      <c r="K1" s="188" t="s">
        <v>97</v>
      </c>
      <c r="L1" s="188" t="s">
        <v>98</v>
      </c>
      <c r="M1" s="188" t="s">
        <v>99</v>
      </c>
      <c r="N1" s="188" t="s">
        <v>100</v>
      </c>
      <c r="O1" s="188" t="s">
        <v>101</v>
      </c>
      <c r="P1" s="188" t="s">
        <v>102</v>
      </c>
      <c r="Q1" s="188" t="s">
        <v>103</v>
      </c>
      <c r="R1" s="188" t="s">
        <v>104</v>
      </c>
      <c r="S1" s="188" t="s">
        <v>105</v>
      </c>
      <c r="T1" s="188" t="s">
        <v>106</v>
      </c>
      <c r="U1" s="188" t="s">
        <v>107</v>
      </c>
      <c r="V1" s="188" t="s">
        <v>108</v>
      </c>
      <c r="W1" s="188" t="s">
        <v>109</v>
      </c>
      <c r="X1" s="188" t="s">
        <v>110</v>
      </c>
      <c r="Y1" s="188" t="s">
        <v>111</v>
      </c>
      <c r="Z1" s="188" t="s">
        <v>112</v>
      </c>
      <c r="AA1" s="188" t="s">
        <v>113</v>
      </c>
      <c r="AB1" s="188" t="s">
        <v>114</v>
      </c>
      <c r="AC1" s="188" t="s">
        <v>115</v>
      </c>
      <c r="AD1" s="188" t="s">
        <v>116</v>
      </c>
      <c r="AE1" s="188" t="s">
        <v>117</v>
      </c>
      <c r="AF1" s="188" t="s">
        <v>118</v>
      </c>
      <c r="AG1" s="188" t="s">
        <v>119</v>
      </c>
    </row>
    <row r="2" spans="1:37" ht="27" thickBot="1" x14ac:dyDescent="0.25">
      <c r="A2" s="189" t="str">
        <f>REPORT!A2</f>
        <v>CAR INSURANCE</v>
      </c>
      <c r="B2" s="190" t="s">
        <v>59</v>
      </c>
      <c r="C2" s="35">
        <f>SUM(D2:L2)</f>
        <v>21</v>
      </c>
      <c r="D2" s="191">
        <f>COUNTA(AAMI!$D2:$F2)</f>
        <v>3</v>
      </c>
      <c r="E2" s="191">
        <f>COUNTA(ALLIANZ!D2:F2)</f>
        <v>3</v>
      </c>
      <c r="F2" s="191">
        <f>COUNTA('BUDGET DIRECT'!D2:F2)</f>
        <v>3</v>
      </c>
      <c r="G2" s="191">
        <f>COUNTA(NRMA!D2:F2)</f>
        <v>3</v>
      </c>
      <c r="H2" s="191">
        <f>COUNTA(RAC!D2:F2)</f>
        <v>3</v>
      </c>
      <c r="I2" s="191">
        <f>COUNTA(RACV!D2:F2)</f>
        <v>3</v>
      </c>
      <c r="J2" s="191">
        <f>COUNTA(YOUI!D2:F2)</f>
        <v>3</v>
      </c>
      <c r="K2" s="191"/>
      <c r="L2" s="191"/>
      <c r="M2" s="191"/>
      <c r="N2" s="191"/>
      <c r="O2" s="191"/>
      <c r="P2" s="191"/>
      <c r="Q2" s="191"/>
      <c r="R2" s="191"/>
      <c r="S2" s="191"/>
      <c r="T2" s="191"/>
      <c r="U2" s="191"/>
      <c r="V2" s="191"/>
      <c r="W2" s="191"/>
      <c r="X2" s="191"/>
      <c r="Y2" s="191"/>
      <c r="Z2" s="191"/>
      <c r="AA2" s="191"/>
      <c r="AB2" s="191"/>
      <c r="AC2" s="191"/>
      <c r="AD2" s="191"/>
      <c r="AE2" s="191"/>
      <c r="AF2" s="191"/>
      <c r="AG2" s="191"/>
    </row>
    <row r="3" spans="1:37" ht="27" thickBot="1" x14ac:dyDescent="0.35">
      <c r="A3" s="192" t="s">
        <v>1</v>
      </c>
      <c r="B3" s="193">
        <f>IF($C$2=0,"-",B48)</f>
        <v>0.50856122448979579</v>
      </c>
      <c r="C3" s="194"/>
      <c r="D3" s="195">
        <f t="shared" ref="D3:I3" si="0">IF(D51="-","-",D48)</f>
        <v>0.38545833333333335</v>
      </c>
      <c r="E3" s="195">
        <f t="shared" si="0"/>
        <v>0.43675595238095244</v>
      </c>
      <c r="F3" s="195">
        <f t="shared" si="0"/>
        <v>0.55829166666666663</v>
      </c>
      <c r="G3" s="195">
        <f t="shared" si="0"/>
        <v>0.59195833333333325</v>
      </c>
      <c r="H3" s="195">
        <f t="shared" si="0"/>
        <v>0.64687103174603167</v>
      </c>
      <c r="I3" s="195">
        <f t="shared" si="0"/>
        <v>0.19514880952380947</v>
      </c>
      <c r="J3" s="195">
        <f>IF(J51="-","-",J48)</f>
        <v>0.74544444444444435</v>
      </c>
      <c r="K3" s="196"/>
      <c r="L3" s="196"/>
      <c r="M3" s="196"/>
      <c r="N3" s="196"/>
      <c r="O3" s="196"/>
      <c r="P3" s="196"/>
      <c r="Q3" s="196"/>
      <c r="R3" s="196"/>
      <c r="S3" s="196"/>
      <c r="T3" s="196"/>
      <c r="U3" s="196"/>
      <c r="V3" s="196"/>
      <c r="W3" s="196"/>
      <c r="X3" s="196"/>
      <c r="Y3" s="196"/>
      <c r="Z3" s="196"/>
      <c r="AA3" s="196"/>
      <c r="AB3" s="196"/>
      <c r="AC3" s="196"/>
      <c r="AD3" s="196"/>
      <c r="AE3" s="196"/>
      <c r="AF3" s="196"/>
      <c r="AG3" s="197"/>
    </row>
    <row r="4" spans="1:37" ht="32" customHeight="1" x14ac:dyDescent="0.25">
      <c r="A4" s="198" t="s">
        <v>46</v>
      </c>
      <c r="B4" s="38">
        <f>IF(C2=0,"-",AVERAGE(D4:L4))</f>
        <v>0.56964285714285701</v>
      </c>
      <c r="C4" s="199" t="s">
        <v>1</v>
      </c>
      <c r="D4" s="200">
        <f>IF(D2=0, "-", IF(AAMI!$B$4="-", "-", AAMI!$B$4))</f>
        <v>0.5229166666666667</v>
      </c>
      <c r="E4" s="200">
        <f>IF(E2=0, "-", IF(ALLIANZ!$B$4="-", "-", ALLIANZ!$B$4))</f>
        <v>0.5229166666666667</v>
      </c>
      <c r="F4" s="200">
        <f>IF(F2=0, "-", IF('BUDGET DIRECT'!$B$4="-", "-", 'BUDGET DIRECT'!$B$4))</f>
        <v>0.4916666666666667</v>
      </c>
      <c r="G4" s="200">
        <f>IF(G2=0, "-", IF(NRMA!$B$4="-", "-", NRMA!$B$4))</f>
        <v>0.59583333333333333</v>
      </c>
      <c r="H4" s="200">
        <f>IF(H2=0, "-", IF(RAC!$B$4="-", "-", RAC!$B$4))</f>
        <v>0.60972222222222228</v>
      </c>
      <c r="I4" s="200">
        <f>IF(I2=0, "-", IF(RACV!$B$4="-", "-", RACV!$B$4))</f>
        <v>0.50416666666666665</v>
      </c>
      <c r="J4" s="200">
        <f>IF(J2=0, "-", IF(YOUI!$B$4="-", "-", YOUI!$B$4))</f>
        <v>0.7402777777777777</v>
      </c>
      <c r="K4" s="200"/>
      <c r="L4" s="200"/>
      <c r="M4" s="200"/>
      <c r="N4" s="200"/>
      <c r="O4" s="200"/>
      <c r="P4" s="200"/>
      <c r="Q4" s="200"/>
      <c r="R4" s="200"/>
      <c r="S4" s="200"/>
      <c r="T4" s="200"/>
      <c r="U4" s="200"/>
      <c r="V4" s="200"/>
      <c r="W4" s="200"/>
      <c r="X4" s="200"/>
      <c r="Y4" s="200"/>
      <c r="Z4" s="200"/>
      <c r="AA4" s="200"/>
      <c r="AB4" s="200"/>
      <c r="AC4" s="200"/>
      <c r="AD4" s="200"/>
      <c r="AE4" s="200"/>
      <c r="AF4" s="200"/>
      <c r="AG4" s="200"/>
      <c r="AI4" s="12" t="s">
        <v>8</v>
      </c>
    </row>
    <row r="5" spans="1:37" ht="18" customHeight="1" x14ac:dyDescent="0.25">
      <c r="A5" s="201" t="s">
        <v>44</v>
      </c>
      <c r="B5" s="202">
        <f t="shared" ref="B5:B10" si="1">IF($C$2=0,"-",AVERAGE(D5:L5))</f>
        <v>0.56964285714285701</v>
      </c>
      <c r="C5" s="203" t="s">
        <v>45</v>
      </c>
      <c r="D5" s="204">
        <f>AAMI!$B5</f>
        <v>0.5229166666666667</v>
      </c>
      <c r="E5" s="204">
        <f>ALLIANZ!$B5</f>
        <v>0.5229166666666667</v>
      </c>
      <c r="F5" s="204">
        <f>'BUDGET DIRECT'!$B5</f>
        <v>0.4916666666666667</v>
      </c>
      <c r="G5" s="204">
        <f>NRMA!$B5</f>
        <v>0.59583333333333333</v>
      </c>
      <c r="H5" s="204">
        <f>RAC!$B5</f>
        <v>0.60972222222222228</v>
      </c>
      <c r="I5" s="204">
        <f>RACV!$B5</f>
        <v>0.50416666666666665</v>
      </c>
      <c r="J5" s="204">
        <f>YOUI!$B5</f>
        <v>0.7402777777777777</v>
      </c>
      <c r="K5" s="204"/>
      <c r="L5" s="204"/>
      <c r="M5" s="204"/>
      <c r="N5" s="204"/>
      <c r="O5" s="204"/>
      <c r="P5" s="204"/>
      <c r="Q5" s="204"/>
      <c r="R5" s="204"/>
      <c r="S5" s="204"/>
      <c r="T5" s="204"/>
      <c r="U5" s="204"/>
      <c r="V5" s="204"/>
      <c r="W5" s="204"/>
      <c r="X5" s="204"/>
      <c r="Y5" s="204"/>
      <c r="Z5" s="204"/>
      <c r="AA5" s="204"/>
      <c r="AB5" s="204"/>
      <c r="AC5" s="204"/>
      <c r="AD5" s="204"/>
      <c r="AE5" s="204"/>
      <c r="AF5" s="204"/>
      <c r="AG5" s="204"/>
      <c r="AI5" s="7" t="s">
        <v>16</v>
      </c>
    </row>
    <row r="6" spans="1:37" ht="18" customHeight="1" x14ac:dyDescent="0.2">
      <c r="A6" s="20" t="s">
        <v>9</v>
      </c>
      <c r="B6" s="37">
        <f t="shared" si="1"/>
        <v>0.32142857142857134</v>
      </c>
      <c r="C6" s="1">
        <f>AJ24</f>
        <v>0.2</v>
      </c>
      <c r="D6" s="205">
        <f>IF(D$39=0%,"-",IF(D$2=0,"-",AAMI!$B6))</f>
        <v>0.375</v>
      </c>
      <c r="E6" s="205">
        <f>IF(E$39=0%,"-",IF(E$2=0,"-",ALLIANZ!$B6))</f>
        <v>0.375</v>
      </c>
      <c r="F6" s="205">
        <f>IF(F$39=0%,"-",IF(F$2=0,"-",'BUDGET DIRECT'!$B6))</f>
        <v>0.41666666666666663</v>
      </c>
      <c r="G6" s="205">
        <f>IF(G$39=0%,"-",IF(G$2=0,"-",NRMA!$B6))</f>
        <v>0.41666666666666663</v>
      </c>
      <c r="H6" s="205">
        <f>IF(H$39=0%,"-",IF(H$2=0,"-",RAC!$B6))</f>
        <v>0.33333333333333331</v>
      </c>
      <c r="I6" s="205">
        <f>IF(I$39=0%,"-",IF(I$2=0,"-",RACV!$B6))</f>
        <v>0</v>
      </c>
      <c r="J6" s="205">
        <f>IF(J$39=0%,"-",IF(J$2=0,"-",YOUI!$B6))</f>
        <v>0.33333333333333331</v>
      </c>
      <c r="K6" s="205"/>
      <c r="L6" s="205"/>
      <c r="M6" s="205"/>
      <c r="N6" s="205"/>
      <c r="O6" s="205"/>
      <c r="P6" s="205"/>
      <c r="Q6" s="205"/>
      <c r="R6" s="205"/>
      <c r="S6" s="205"/>
      <c r="T6" s="205"/>
      <c r="U6" s="205"/>
      <c r="V6" s="205"/>
      <c r="W6" s="205"/>
      <c r="X6" s="205"/>
      <c r="Y6" s="205"/>
      <c r="Z6" s="205"/>
      <c r="AA6" s="205"/>
      <c r="AB6" s="205"/>
      <c r="AC6" s="205"/>
      <c r="AD6" s="205"/>
      <c r="AE6" s="205"/>
      <c r="AF6" s="205"/>
      <c r="AG6" s="205"/>
      <c r="AK6" t="s">
        <v>1</v>
      </c>
    </row>
    <row r="7" spans="1:37" ht="18" customHeight="1" x14ac:dyDescent="0.2">
      <c r="A7" s="86" t="str">
        <f>REPORT!E4</f>
        <v>WELCOME</v>
      </c>
      <c r="B7" s="3">
        <f t="shared" si="1"/>
        <v>0.73809523809523814</v>
      </c>
      <c r="C7" s="206" t="s">
        <v>1</v>
      </c>
      <c r="D7" s="207">
        <f>IF(D$39=0%,"-",IF(D$2=0,"-",AAMI!$B7))</f>
        <v>1</v>
      </c>
      <c r="E7" s="207">
        <f>IF(E$39=0%,"-",IF(E$2=0,"-",ALLIANZ!$B7))</f>
        <v>0.5</v>
      </c>
      <c r="F7" s="207">
        <f>IF(F$39=0%,"-",IF(F$2=0,"-",'BUDGET DIRECT'!$B7))</f>
        <v>1</v>
      </c>
      <c r="G7" s="207">
        <f>IF(G$39=0%,"-",IF(G$2=0,"-",NRMA!$B7))</f>
        <v>1</v>
      </c>
      <c r="H7" s="207">
        <f>IF(H$39=0%,"-",IF(H$2=0,"-",RAC!$B7))</f>
        <v>0.66666666666666663</v>
      </c>
      <c r="I7" s="207">
        <f>IF(I$39=0%,"-",IF(I$2=0,"-",RACV!$B7))</f>
        <v>0</v>
      </c>
      <c r="J7" s="207">
        <f>IF(J$39=0%,"-",IF(J$2=0,"-",YOUI!$B7))</f>
        <v>1</v>
      </c>
      <c r="K7" s="207"/>
      <c r="L7" s="207"/>
      <c r="M7" s="207"/>
      <c r="N7" s="207"/>
      <c r="O7" s="207"/>
      <c r="P7" s="207"/>
      <c r="Q7" s="207"/>
      <c r="R7" s="207"/>
      <c r="S7" s="207"/>
      <c r="T7" s="207"/>
      <c r="U7" s="207"/>
      <c r="V7" s="207"/>
      <c r="W7" s="207"/>
      <c r="X7" s="207"/>
      <c r="Y7" s="207"/>
      <c r="Z7" s="207"/>
      <c r="AA7" s="207"/>
      <c r="AB7" s="207"/>
      <c r="AC7" s="207"/>
      <c r="AD7" s="207"/>
      <c r="AE7" s="207"/>
      <c r="AF7" s="207"/>
      <c r="AG7" s="207"/>
      <c r="AI7" s="11" t="s">
        <v>2</v>
      </c>
    </row>
    <row r="8" spans="1:37" ht="18" customHeight="1" x14ac:dyDescent="0.25">
      <c r="A8" s="86" t="str">
        <f>REPORT!F4</f>
        <v>INTENT</v>
      </c>
      <c r="B8" s="3">
        <f t="shared" si="1"/>
        <v>0.21428571428571425</v>
      </c>
      <c r="C8" s="206" t="s">
        <v>1</v>
      </c>
      <c r="D8" s="208">
        <f>IF(D$39=0%,"-",IF(D$2=0,"-",AAMI!$B8))</f>
        <v>0</v>
      </c>
      <c r="E8" s="208">
        <f>IF(E$39=0%,"-",IF(E$2=0,"-",ALLIANZ!$B8))</f>
        <v>0.5</v>
      </c>
      <c r="F8" s="208">
        <f>IF(F$39=0%,"-",IF(F$2=0,"-",'BUDGET DIRECT'!$B8))</f>
        <v>0.33333333333333331</v>
      </c>
      <c r="G8" s="208">
        <f>IF(G$39=0%,"-",IF(G$2=0,"-",NRMA!$B8))</f>
        <v>0.33333333333333331</v>
      </c>
      <c r="H8" s="208">
        <f>IF(H$39=0%,"-",IF(H$2=0,"-",RAC!$B8))</f>
        <v>0.33333333333333331</v>
      </c>
      <c r="I8" s="208">
        <f>IF(I$39=0%,"-",IF(I$2=0,"-",RACV!$B8))</f>
        <v>0</v>
      </c>
      <c r="J8" s="208">
        <f>IF(J$39=0%,"-",IF(J$2=0,"-",YOUI!$B8))</f>
        <v>0</v>
      </c>
      <c r="K8" s="208"/>
      <c r="L8" s="208"/>
      <c r="M8" s="208"/>
      <c r="N8" s="208"/>
      <c r="O8" s="208"/>
      <c r="P8" s="208"/>
      <c r="Q8" s="208"/>
      <c r="R8" s="208"/>
      <c r="S8" s="208"/>
      <c r="T8" s="208"/>
      <c r="U8" s="208"/>
      <c r="V8" s="208"/>
      <c r="W8" s="208"/>
      <c r="X8" s="208"/>
      <c r="Y8" s="208"/>
      <c r="Z8" s="208"/>
      <c r="AA8" s="208"/>
      <c r="AB8" s="208"/>
      <c r="AC8" s="208"/>
      <c r="AD8" s="208"/>
      <c r="AE8" s="208"/>
      <c r="AF8" s="208"/>
      <c r="AG8" s="208"/>
      <c r="AI8" s="7" t="s">
        <v>15</v>
      </c>
    </row>
    <row r="9" spans="1:37" ht="18" customHeight="1" x14ac:dyDescent="0.2">
      <c r="A9" s="86" t="str">
        <f>REPORT!G4</f>
        <v>NAME</v>
      </c>
      <c r="B9" s="3">
        <f t="shared" si="1"/>
        <v>0.23809523809523808</v>
      </c>
      <c r="C9" s="206" t="s">
        <v>1</v>
      </c>
      <c r="D9" s="207">
        <f>IF(D$39=0%,"-",IF(D$2=0,"-",AAMI!$B9))</f>
        <v>0.5</v>
      </c>
      <c r="E9" s="207">
        <f>IF(E$39=0%,"-",IF(E$2=0,"-",ALLIANZ!$B9))</f>
        <v>0.5</v>
      </c>
      <c r="F9" s="207">
        <f>IF(F$39=0%,"-",IF(F$2=0,"-",'BUDGET DIRECT'!$B9))</f>
        <v>0.33333333333333331</v>
      </c>
      <c r="G9" s="207">
        <f>IF(G$39=0%,"-",IF(G$2=0,"-",NRMA!$B9))</f>
        <v>0</v>
      </c>
      <c r="H9" s="207">
        <f>IF(H$39=0%,"-",IF(H$2=0,"-",RAC!$B9))</f>
        <v>0</v>
      </c>
      <c r="I9" s="207">
        <f>IF(I$39=0%,"-",IF(I$2=0,"-",RACV!$B9))</f>
        <v>0</v>
      </c>
      <c r="J9" s="207">
        <f>IF(J$39=0%,"-",IF(J$2=0,"-",YOUI!$B9))</f>
        <v>0.33333333333333331</v>
      </c>
      <c r="K9" s="207"/>
      <c r="L9" s="207"/>
      <c r="M9" s="207"/>
      <c r="N9" s="207"/>
      <c r="O9" s="207"/>
      <c r="P9" s="207"/>
      <c r="Q9" s="207"/>
      <c r="R9" s="207"/>
      <c r="S9" s="207"/>
      <c r="T9" s="207"/>
      <c r="U9" s="207"/>
      <c r="V9" s="207"/>
      <c r="W9" s="207"/>
      <c r="X9" s="207"/>
      <c r="Y9" s="207"/>
      <c r="Z9" s="207"/>
      <c r="AA9" s="207"/>
      <c r="AB9" s="207"/>
      <c r="AC9" s="207"/>
      <c r="AD9" s="207"/>
      <c r="AE9" s="207"/>
      <c r="AF9" s="207"/>
      <c r="AG9" s="207"/>
      <c r="AI9" t="s">
        <v>1</v>
      </c>
    </row>
    <row r="10" spans="1:37" ht="18" customHeight="1" x14ac:dyDescent="0.2">
      <c r="A10" s="86" t="str">
        <f>REPORT!H4</f>
        <v>BRIDGE</v>
      </c>
      <c r="B10" s="3">
        <f t="shared" si="1"/>
        <v>9.5238095238095233E-2</v>
      </c>
      <c r="C10" s="206" t="s">
        <v>1</v>
      </c>
      <c r="D10" s="208">
        <f>IF(D$39=0%,"-",IF(D$2=0,"-",AAMI!$B10))</f>
        <v>0</v>
      </c>
      <c r="E10" s="208">
        <f>IF(E$39=0%,"-",IF(E$2=0,"-",ALLIANZ!$B10))</f>
        <v>0</v>
      </c>
      <c r="F10" s="208">
        <f>IF(F$39=0%,"-",IF(F$2=0,"-",'BUDGET DIRECT'!$B10))</f>
        <v>0</v>
      </c>
      <c r="G10" s="208">
        <f>IF(G$39=0%,"-",IF(G$2=0,"-",NRMA!$B10))</f>
        <v>0.33333333333333331</v>
      </c>
      <c r="H10" s="208">
        <f>IF(H$39=0%,"-",IF(H$2=0,"-",RAC!$B10))</f>
        <v>0.33333333333333331</v>
      </c>
      <c r="I10" s="208">
        <f>IF(I$39=0%,"-",IF(I$2=0,"-",RACV!$B10))</f>
        <v>0</v>
      </c>
      <c r="J10" s="208">
        <f>IF(J$39=0%,"-",IF(J$2=0,"-",YOUI!$B10))</f>
        <v>0</v>
      </c>
      <c r="K10" s="208"/>
      <c r="L10" s="208"/>
      <c r="M10" s="208"/>
      <c r="N10" s="208"/>
      <c r="O10" s="208"/>
      <c r="P10" s="208"/>
      <c r="Q10" s="208"/>
      <c r="R10" s="208"/>
      <c r="S10" s="208"/>
      <c r="T10" s="208"/>
      <c r="U10" s="208"/>
      <c r="V10" s="208"/>
      <c r="W10" s="208"/>
      <c r="X10" s="208"/>
      <c r="Y10" s="208"/>
      <c r="Z10" s="208"/>
      <c r="AA10" s="208"/>
      <c r="AB10" s="208"/>
      <c r="AC10" s="208"/>
      <c r="AD10" s="208"/>
      <c r="AE10" s="208"/>
      <c r="AF10" s="208"/>
      <c r="AG10" s="208"/>
      <c r="AI10" s="13" t="s">
        <v>3</v>
      </c>
    </row>
    <row r="11" spans="1:37" ht="18" customHeight="1" x14ac:dyDescent="0.25">
      <c r="A11" s="2"/>
      <c r="B11" s="39" t="s">
        <v>1</v>
      </c>
      <c r="C11" s="4"/>
      <c r="D11" s="209"/>
      <c r="E11" s="209"/>
      <c r="F11" s="209"/>
      <c r="G11" s="209"/>
      <c r="H11" s="209"/>
      <c r="I11" s="209"/>
      <c r="J11" s="209"/>
      <c r="K11" s="209"/>
      <c r="L11" s="209"/>
      <c r="M11" s="209"/>
      <c r="N11" s="209"/>
      <c r="O11" s="209"/>
      <c r="P11" s="209"/>
      <c r="Q11" s="209"/>
      <c r="R11" s="209"/>
      <c r="S11" s="209"/>
      <c r="T11" s="209"/>
      <c r="U11" s="209"/>
      <c r="V11" s="209"/>
      <c r="W11" s="209"/>
      <c r="X11" s="209"/>
      <c r="Y11" s="209"/>
      <c r="Z11" s="209"/>
      <c r="AA11" s="209"/>
      <c r="AB11" s="209"/>
      <c r="AC11" s="209"/>
      <c r="AD11" s="209"/>
      <c r="AE11" s="209"/>
      <c r="AF11" s="209"/>
      <c r="AG11" s="209"/>
      <c r="AI11" s="8" t="s">
        <v>14</v>
      </c>
    </row>
    <row r="12" spans="1:37" ht="18" customHeight="1" x14ac:dyDescent="0.2">
      <c r="A12" s="20" t="s">
        <v>10</v>
      </c>
      <c r="B12" s="37">
        <f>IF($C$2=0,"-",AVERAGE(D12:L12))</f>
        <v>0.42857142857142855</v>
      </c>
      <c r="C12" s="1">
        <f>AJ25</f>
        <v>0.2</v>
      </c>
      <c r="D12" s="210">
        <f>IF(D$39=0%,"-",IF(D$2=0,"-",AAMI!$B12))</f>
        <v>0.33333333333333331</v>
      </c>
      <c r="E12" s="210">
        <f>IF(E$39=0%,"-",IF(E$2=0,"-",ALLIANZ!$B12))</f>
        <v>0.33333333333333331</v>
      </c>
      <c r="F12" s="210">
        <f>IF(F$39=0%,"-",IF(F$2=0,"-",'BUDGET DIRECT'!$B12))</f>
        <v>0.33333333333333331</v>
      </c>
      <c r="G12" s="210">
        <f>IF(G$39=0%,"-",IF(G$2=0,"-",NRMA!$B12))</f>
        <v>0.33333333333333331</v>
      </c>
      <c r="H12" s="210">
        <f>IF(H$39=0%,"-",IF(H$2=0,"-",RAC!$B12))</f>
        <v>0.44444444444444442</v>
      </c>
      <c r="I12" s="210">
        <f>IF(I$39=0%,"-",IF(I$2=0,"-",RACV!$B12))</f>
        <v>0.33333333333333331</v>
      </c>
      <c r="J12" s="210">
        <f>IF(J$39=0%,"-",IF(J$2=0,"-",YOUI!$B12))</f>
        <v>0.88888888888888884</v>
      </c>
      <c r="K12" s="210"/>
      <c r="L12" s="210"/>
      <c r="M12" s="210"/>
      <c r="N12" s="210"/>
      <c r="O12" s="210"/>
      <c r="P12" s="210"/>
      <c r="Q12" s="210"/>
      <c r="R12" s="210"/>
      <c r="S12" s="210"/>
      <c r="T12" s="210"/>
      <c r="U12" s="210"/>
      <c r="V12" s="210"/>
      <c r="W12" s="210"/>
      <c r="X12" s="210"/>
      <c r="Y12" s="210"/>
      <c r="Z12" s="210"/>
      <c r="AA12" s="210"/>
      <c r="AB12" s="210"/>
      <c r="AC12" s="210"/>
      <c r="AD12" s="210"/>
      <c r="AE12" s="210"/>
      <c r="AF12" s="210"/>
      <c r="AG12" s="210"/>
      <c r="AI12" t="s">
        <v>1</v>
      </c>
    </row>
    <row r="13" spans="1:37" ht="18" customHeight="1" x14ac:dyDescent="0.2">
      <c r="A13" s="86" t="str">
        <f>REPORT!J4</f>
        <v>CONVERSE</v>
      </c>
      <c r="B13" s="3">
        <f>IF($C$2=0,"-",AVERAGE(D13:L13))</f>
        <v>9.5238095238095233E-2</v>
      </c>
      <c r="C13" s="206" t="s">
        <v>1</v>
      </c>
      <c r="D13" s="207">
        <f>IF(D$39=0%,"-",IF(D$2=0,"-",AAMI!$B13))</f>
        <v>0</v>
      </c>
      <c r="E13" s="207">
        <f>IF(E$39=0%,"-",IF(E$2=0,"-",ALLIANZ!$B13))</f>
        <v>0</v>
      </c>
      <c r="F13" s="207">
        <f>IF(F$39=0%,"-",IF(F$2=0,"-",'BUDGET DIRECT'!$B13))</f>
        <v>0</v>
      </c>
      <c r="G13" s="207">
        <f>IF(G$39=0%,"-",IF(G$2=0,"-",NRMA!$B13))</f>
        <v>0</v>
      </c>
      <c r="H13" s="207">
        <f>IF(H$39=0%,"-",IF(H$2=0,"-",RAC!$B13))</f>
        <v>0</v>
      </c>
      <c r="I13" s="207">
        <f>IF(I$39=0%,"-",IF(I$2=0,"-",RACV!$B13))</f>
        <v>0</v>
      </c>
      <c r="J13" s="207">
        <f>IF(J$39=0%,"-",IF(J$2=0,"-",YOUI!$B13))</f>
        <v>0.66666666666666663</v>
      </c>
      <c r="K13" s="207"/>
      <c r="L13" s="207"/>
      <c r="M13" s="207"/>
      <c r="N13" s="207"/>
      <c r="O13" s="207"/>
      <c r="P13" s="207"/>
      <c r="Q13" s="207"/>
      <c r="R13" s="207"/>
      <c r="S13" s="207"/>
      <c r="T13" s="207"/>
      <c r="U13" s="207"/>
      <c r="V13" s="207"/>
      <c r="W13" s="207"/>
      <c r="X13" s="207"/>
      <c r="Y13" s="207"/>
      <c r="Z13" s="207"/>
      <c r="AA13" s="207"/>
      <c r="AB13" s="207"/>
      <c r="AC13" s="207"/>
      <c r="AD13" s="207"/>
      <c r="AE13" s="207"/>
      <c r="AF13" s="207"/>
      <c r="AG13" s="207"/>
      <c r="AI13" s="14" t="s">
        <v>4</v>
      </c>
    </row>
    <row r="14" spans="1:37" ht="18" customHeight="1" x14ac:dyDescent="0.25">
      <c r="A14" s="86" t="str">
        <f>REPORT!K4</f>
        <v>LISTEN</v>
      </c>
      <c r="B14" s="3">
        <f>IF($C$2=0,"-",AVERAGE(D14:L14))</f>
        <v>1</v>
      </c>
      <c r="C14" s="206" t="s">
        <v>1</v>
      </c>
      <c r="D14" s="208">
        <f>IF(D$39=0%,"-",IF(D$2=0,"-",AAMI!$B14))</f>
        <v>1</v>
      </c>
      <c r="E14" s="208">
        <f>IF(E$39=0%,"-",IF(E$2=0,"-",ALLIANZ!$B14))</f>
        <v>1</v>
      </c>
      <c r="F14" s="208">
        <f>IF(F$39=0%,"-",IF(F$2=0,"-",'BUDGET DIRECT'!$B14))</f>
        <v>1</v>
      </c>
      <c r="G14" s="208">
        <f>IF(G$39=0%,"-",IF(G$2=0,"-",NRMA!$B14))</f>
        <v>1</v>
      </c>
      <c r="H14" s="208">
        <f>IF(H$39=0%,"-",IF(H$2=0,"-",RAC!$B14))</f>
        <v>1</v>
      </c>
      <c r="I14" s="208">
        <f>IF(I$39=0%,"-",IF(I$2=0,"-",RACV!$B14))</f>
        <v>1</v>
      </c>
      <c r="J14" s="208">
        <f>IF(J$39=0%,"-",IF(J$2=0,"-",YOUI!$B14))</f>
        <v>1</v>
      </c>
      <c r="K14" s="208"/>
      <c r="L14" s="208"/>
      <c r="M14" s="208"/>
      <c r="N14" s="208"/>
      <c r="O14" s="208"/>
      <c r="P14" s="208"/>
      <c r="Q14" s="208"/>
      <c r="R14" s="208"/>
      <c r="S14" s="208"/>
      <c r="T14" s="208"/>
      <c r="U14" s="208"/>
      <c r="V14" s="208"/>
      <c r="W14" s="208"/>
      <c r="X14" s="208"/>
      <c r="Y14" s="208"/>
      <c r="Z14" s="208"/>
      <c r="AA14" s="208"/>
      <c r="AB14" s="208"/>
      <c r="AC14" s="208"/>
      <c r="AD14" s="208"/>
      <c r="AE14" s="208"/>
      <c r="AF14" s="208"/>
      <c r="AG14" s="208"/>
      <c r="AI14" s="9" t="s">
        <v>13</v>
      </c>
    </row>
    <row r="15" spans="1:37" ht="18" customHeight="1" x14ac:dyDescent="0.2">
      <c r="A15" s="86" t="str">
        <f>REPORT!L4</f>
        <v>CONFIRM</v>
      </c>
      <c r="B15" s="3">
        <f>IF($C$2=0,"-",AVERAGE(D15:L15))</f>
        <v>0.19047619047619047</v>
      </c>
      <c r="C15" s="206" t="s">
        <v>1</v>
      </c>
      <c r="D15" s="207">
        <f>IF(D$39=0%,"-",IF(D$2=0,"-",AAMI!$B15))</f>
        <v>0</v>
      </c>
      <c r="E15" s="207">
        <f>IF(E$39=0%,"-",IF(E$2=0,"-",ALLIANZ!$B15))</f>
        <v>0</v>
      </c>
      <c r="F15" s="207">
        <f>IF(F$39=0%,"-",IF(F$2=0,"-",'BUDGET DIRECT'!$B15))</f>
        <v>0</v>
      </c>
      <c r="G15" s="207">
        <f>IF(G$39=0%,"-",IF(G$2=0,"-",NRMA!$B15))</f>
        <v>0</v>
      </c>
      <c r="H15" s="207">
        <f>IF(H$39=0%,"-",IF(H$2=0,"-",RAC!$B15))</f>
        <v>0.33333333333333331</v>
      </c>
      <c r="I15" s="207">
        <f>IF(I$39=0%,"-",IF(I$2=0,"-",RACV!$B15))</f>
        <v>0</v>
      </c>
      <c r="J15" s="207">
        <f>IF(J$39=0%,"-",IF(J$2=0,"-",YOUI!$B15))</f>
        <v>1</v>
      </c>
      <c r="K15" s="207"/>
      <c r="L15" s="207"/>
      <c r="M15" s="207"/>
      <c r="N15" s="207"/>
      <c r="O15" s="207"/>
      <c r="P15" s="207"/>
      <c r="Q15" s="207"/>
      <c r="R15" s="207"/>
      <c r="S15" s="207"/>
      <c r="T15" s="207"/>
      <c r="U15" s="207"/>
      <c r="V15" s="207"/>
      <c r="W15" s="207"/>
      <c r="X15" s="207"/>
      <c r="Y15" s="207"/>
      <c r="Z15" s="207"/>
      <c r="AA15" s="207"/>
      <c r="AB15" s="207"/>
      <c r="AC15" s="207"/>
      <c r="AD15" s="207"/>
      <c r="AE15" s="207"/>
      <c r="AF15" s="207"/>
      <c r="AG15" s="207"/>
      <c r="AH15" t="s">
        <v>1</v>
      </c>
    </row>
    <row r="16" spans="1:37" ht="18" customHeight="1" x14ac:dyDescent="0.2">
      <c r="A16" s="2"/>
      <c r="C16" s="4"/>
      <c r="D16" s="209"/>
      <c r="E16" s="209"/>
      <c r="F16" s="209"/>
      <c r="G16" s="209"/>
      <c r="H16" s="209"/>
      <c r="I16" s="209"/>
      <c r="J16" s="209"/>
      <c r="K16" s="209"/>
      <c r="L16" s="209"/>
      <c r="M16" s="209"/>
      <c r="N16" s="209"/>
      <c r="O16" s="209"/>
      <c r="P16" s="209"/>
      <c r="Q16" s="209"/>
      <c r="R16" s="209"/>
      <c r="S16" s="209"/>
      <c r="T16" s="209"/>
      <c r="U16" s="209"/>
      <c r="V16" s="209"/>
      <c r="W16" s="209"/>
      <c r="X16" s="209"/>
      <c r="Y16" s="209"/>
      <c r="Z16" s="209"/>
      <c r="AA16" s="209"/>
      <c r="AB16" s="209"/>
      <c r="AC16" s="209"/>
      <c r="AD16" s="209"/>
      <c r="AE16" s="209"/>
      <c r="AF16" s="209"/>
      <c r="AG16" s="209"/>
      <c r="AI16" s="15" t="s">
        <v>7</v>
      </c>
    </row>
    <row r="17" spans="1:36" ht="18" customHeight="1" x14ac:dyDescent="0.25">
      <c r="A17" s="20" t="s">
        <v>11</v>
      </c>
      <c r="B17" s="37">
        <f>IF($C$2=0,"-",AVERAGE(D17:L17))</f>
        <v>0.6785714285714286</v>
      </c>
      <c r="C17" s="1">
        <f>AJ26</f>
        <v>0.25</v>
      </c>
      <c r="D17" s="210">
        <f>IF(D$39=0%,"-",IF(D$2=0,"-",AAMI!$B17))</f>
        <v>0.625</v>
      </c>
      <c r="E17" s="210">
        <f>IF(E$39=0%,"-",IF(E$2=0,"-",ALLIANZ!$B17))</f>
        <v>0.625</v>
      </c>
      <c r="F17" s="210">
        <f>IF(F$39=0%,"-",IF(F$2=0,"-",'BUDGET DIRECT'!$B17))</f>
        <v>0.5</v>
      </c>
      <c r="G17" s="210">
        <f>IF(G$39=0%,"-",IF(G$2=0,"-",NRMA!$B17))</f>
        <v>0.58333333333333326</v>
      </c>
      <c r="H17" s="210">
        <f>IF(H$39=0%,"-",IF(H$2=0,"-",RAC!$B17))</f>
        <v>0.75</v>
      </c>
      <c r="I17" s="210">
        <f>IF(I$39=0%,"-",IF(I$2=0,"-",RACV!$B17))</f>
        <v>0.75</v>
      </c>
      <c r="J17" s="210">
        <f>IF(J$39=0%,"-",IF(J$2=0,"-",YOUI!$B17))</f>
        <v>0.91666666666666663</v>
      </c>
      <c r="K17" s="210"/>
      <c r="L17" s="210"/>
      <c r="M17" s="210"/>
      <c r="N17" s="210"/>
      <c r="O17" s="210"/>
      <c r="P17" s="210"/>
      <c r="Q17" s="210"/>
      <c r="R17" s="210"/>
      <c r="S17" s="210"/>
      <c r="T17" s="210"/>
      <c r="U17" s="210"/>
      <c r="V17" s="210"/>
      <c r="W17" s="210"/>
      <c r="X17" s="210"/>
      <c r="Y17" s="210"/>
      <c r="Z17" s="210"/>
      <c r="AA17" s="210"/>
      <c r="AB17" s="210"/>
      <c r="AC17" s="210"/>
      <c r="AD17" s="210"/>
      <c r="AE17" s="210"/>
      <c r="AF17" s="210"/>
      <c r="AG17" s="210"/>
      <c r="AI17" s="9" t="s">
        <v>6</v>
      </c>
    </row>
    <row r="18" spans="1:36" ht="18" customHeight="1" x14ac:dyDescent="0.2">
      <c r="A18" s="86" t="str">
        <f>REPORT!N4</f>
        <v>INFORM</v>
      </c>
      <c r="B18" s="3">
        <f>IF($C$2=0,"-",AVERAGE(D18:L18))</f>
        <v>0.5714285714285714</v>
      </c>
      <c r="C18" s="206" t="s">
        <v>1</v>
      </c>
      <c r="D18" s="207">
        <f>IF(D$39=0%,"-",IF(D$2=0,"-",AAMI!$B18))</f>
        <v>0.5</v>
      </c>
      <c r="E18" s="207">
        <f>IF(E$39=0%,"-",IF(E$2=0,"-",ALLIANZ!$B18))</f>
        <v>0.5</v>
      </c>
      <c r="F18" s="207">
        <f>IF(F$39=0%,"-",IF(F$2=0,"-",'BUDGET DIRECT'!$B18))</f>
        <v>0</v>
      </c>
      <c r="G18" s="207">
        <f>IF(G$39=0%,"-",IF(G$2=0,"-",NRMA!$B18))</f>
        <v>0.33333333333333331</v>
      </c>
      <c r="H18" s="207">
        <f>IF(H$39=0%,"-",IF(H$2=0,"-",RAC!$B18))</f>
        <v>0.66666666666666663</v>
      </c>
      <c r="I18" s="207">
        <f>IF(I$39=0%,"-",IF(I$2=0,"-",RACV!$B18))</f>
        <v>1</v>
      </c>
      <c r="J18" s="207">
        <f>IF(J$39=0%,"-",IF(J$2=0,"-",YOUI!$B18))</f>
        <v>1</v>
      </c>
      <c r="K18" s="207"/>
      <c r="L18" s="207"/>
      <c r="M18" s="207"/>
      <c r="N18" s="207"/>
      <c r="O18" s="207"/>
      <c r="P18" s="207"/>
      <c r="Q18" s="207"/>
      <c r="R18" s="207"/>
      <c r="S18" s="207"/>
      <c r="T18" s="207"/>
      <c r="U18" s="207"/>
      <c r="V18" s="207"/>
      <c r="W18" s="207"/>
      <c r="X18" s="207"/>
      <c r="Y18" s="207"/>
      <c r="Z18" s="207"/>
      <c r="AA18" s="207"/>
      <c r="AB18" s="207"/>
      <c r="AC18" s="207"/>
      <c r="AD18" s="207"/>
      <c r="AE18" s="207"/>
      <c r="AF18" s="207"/>
      <c r="AG18" s="207"/>
    </row>
    <row r="19" spans="1:36" ht="18" customHeight="1" x14ac:dyDescent="0.2">
      <c r="A19" s="86" t="str">
        <f>REPORT!O4</f>
        <v>CHECK</v>
      </c>
      <c r="B19" s="3">
        <f>IF($C$2=0,"-",AVERAGE(D19:L19))</f>
        <v>0.14285714285714285</v>
      </c>
      <c r="C19" s="206" t="s">
        <v>1</v>
      </c>
      <c r="D19" s="208">
        <f>IF(D$39=0%,"-",IF(D$2=0,"-",AAMI!$B19))</f>
        <v>0</v>
      </c>
      <c r="E19" s="208">
        <f>IF(E$39=0%,"-",IF(E$2=0,"-",ALLIANZ!$B19))</f>
        <v>0</v>
      </c>
      <c r="F19" s="208">
        <f>IF(F$39=0%,"-",IF(F$2=0,"-",'BUDGET DIRECT'!$B19))</f>
        <v>0</v>
      </c>
      <c r="G19" s="208">
        <f>IF(G$39=0%,"-",IF(G$2=0,"-",NRMA!$B19))</f>
        <v>0</v>
      </c>
      <c r="H19" s="208">
        <f>IF(H$39=0%,"-",IF(H$2=0,"-",RAC!$B19))</f>
        <v>0.33333333333333331</v>
      </c>
      <c r="I19" s="208">
        <f>IF(I$39=0%,"-",IF(I$2=0,"-",RACV!$B19))</f>
        <v>0</v>
      </c>
      <c r="J19" s="208">
        <f>IF(J$39=0%,"-",IF(J$2=0,"-",YOUI!$B19))</f>
        <v>0.66666666666666663</v>
      </c>
      <c r="K19" s="208"/>
      <c r="L19" s="208"/>
      <c r="M19" s="208"/>
      <c r="N19" s="208"/>
      <c r="O19" s="208"/>
      <c r="P19" s="208"/>
      <c r="Q19" s="208"/>
      <c r="R19" s="208"/>
      <c r="S19" s="208"/>
      <c r="T19" s="208"/>
      <c r="U19" s="208"/>
      <c r="V19" s="208"/>
      <c r="W19" s="208"/>
      <c r="X19" s="208"/>
      <c r="Y19" s="208"/>
      <c r="Z19" s="208"/>
      <c r="AA19" s="208"/>
      <c r="AB19" s="208"/>
      <c r="AC19" s="208"/>
      <c r="AD19" s="208"/>
      <c r="AE19" s="208"/>
      <c r="AF19" s="208"/>
      <c r="AG19" s="208"/>
      <c r="AJ19" t="s">
        <v>1</v>
      </c>
    </row>
    <row r="20" spans="1:36" ht="18" customHeight="1" x14ac:dyDescent="0.2">
      <c r="A20" s="86" t="str">
        <f>REPORT!P4</f>
        <v>SEEK</v>
      </c>
      <c r="B20" s="3">
        <f>IF($C$2=0,"-",AVERAGE(D20:L20))</f>
        <v>1</v>
      </c>
      <c r="C20" s="206" t="s">
        <v>1</v>
      </c>
      <c r="D20" s="207">
        <f>IF(D$39=0%,"-",IF(D$2=0,"-",AAMI!$B20))</f>
        <v>1</v>
      </c>
      <c r="E20" s="207">
        <f>IF(E$39=0%,"-",IF(E$2=0,"-",ALLIANZ!$B20))</f>
        <v>1</v>
      </c>
      <c r="F20" s="207">
        <f>IF(F$39=0%,"-",IF(F$2=0,"-",'BUDGET DIRECT'!$B20))</f>
        <v>1</v>
      </c>
      <c r="G20" s="207">
        <f>IF(G$39=0%,"-",IF(G$2=0,"-",NRMA!$B20))</f>
        <v>1</v>
      </c>
      <c r="H20" s="207">
        <f>IF(H$39=0%,"-",IF(H$2=0,"-",RAC!$B20))</f>
        <v>1</v>
      </c>
      <c r="I20" s="207">
        <f>IF(I$39=0%,"-",IF(I$2=0,"-",RACV!$B20))</f>
        <v>1</v>
      </c>
      <c r="J20" s="207">
        <f>IF(J$39=0%,"-",IF(J$2=0,"-",YOUI!$B20))</f>
        <v>1</v>
      </c>
      <c r="K20" s="207"/>
      <c r="L20" s="207"/>
      <c r="M20" s="207"/>
      <c r="N20" s="207"/>
      <c r="O20" s="207"/>
      <c r="P20" s="207"/>
      <c r="Q20" s="207"/>
      <c r="R20" s="207"/>
      <c r="S20" s="207"/>
      <c r="T20" s="207"/>
      <c r="U20" s="207"/>
      <c r="V20" s="207"/>
      <c r="W20" s="207"/>
      <c r="X20" s="207"/>
      <c r="Y20" s="207"/>
      <c r="Z20" s="207"/>
      <c r="AA20" s="207"/>
      <c r="AB20" s="207"/>
      <c r="AC20" s="207"/>
      <c r="AD20" s="207"/>
      <c r="AE20" s="207"/>
      <c r="AF20" s="207"/>
      <c r="AG20" s="207"/>
      <c r="AI20" t="s">
        <v>1</v>
      </c>
    </row>
    <row r="21" spans="1:36" ht="18" customHeight="1" x14ac:dyDescent="0.2">
      <c r="A21" s="86" t="str">
        <f>REPORT!Q4</f>
        <v>CONFIDENCE</v>
      </c>
      <c r="B21" s="3">
        <f>IF($C$2=0,"-",AVERAGE(D21:L21))</f>
        <v>1</v>
      </c>
      <c r="C21" s="206" t="s">
        <v>1</v>
      </c>
      <c r="D21" s="208">
        <f>IF(D$39=0%,"-",IF(D$2=0,"-",AAMI!$B21))</f>
        <v>1</v>
      </c>
      <c r="E21" s="208">
        <f>IF(E$39=0%,"-",IF(E$2=0,"-",ALLIANZ!$B21))</f>
        <v>1</v>
      </c>
      <c r="F21" s="208">
        <f>IF(F$39=0%,"-",IF(F$2=0,"-",'BUDGET DIRECT'!$B21))</f>
        <v>1</v>
      </c>
      <c r="G21" s="208">
        <f>IF(G$39=0%,"-",IF(G$2=0,"-",NRMA!$B21))</f>
        <v>1</v>
      </c>
      <c r="H21" s="208">
        <f>IF(H$39=0%,"-",IF(H$2=0,"-",RAC!$B21))</f>
        <v>1</v>
      </c>
      <c r="I21" s="208">
        <f>IF(I$39=0%,"-",IF(I$2=0,"-",RACV!$B21))</f>
        <v>1</v>
      </c>
      <c r="J21" s="208">
        <f>IF(J$39=0%,"-",IF(J$2=0,"-",YOUI!$B21))</f>
        <v>1</v>
      </c>
      <c r="K21" s="208"/>
      <c r="L21" s="208"/>
      <c r="M21" s="208"/>
      <c r="N21" s="208"/>
      <c r="O21" s="208"/>
      <c r="P21" s="208"/>
      <c r="Q21" s="208"/>
      <c r="R21" s="208"/>
      <c r="S21" s="208"/>
      <c r="T21" s="208"/>
      <c r="U21" s="208"/>
      <c r="V21" s="208"/>
      <c r="W21" s="208"/>
      <c r="X21" s="208"/>
      <c r="Y21" s="208"/>
      <c r="Z21" s="208"/>
      <c r="AA21" s="208"/>
      <c r="AB21" s="208"/>
      <c r="AC21" s="208"/>
      <c r="AD21" s="208"/>
      <c r="AE21" s="208"/>
      <c r="AF21" s="208"/>
      <c r="AG21" s="208"/>
      <c r="AH21" t="s">
        <v>1</v>
      </c>
    </row>
    <row r="22" spans="1:36" ht="18" customHeight="1" x14ac:dyDescent="0.2">
      <c r="A22" s="2"/>
      <c r="C22" s="4"/>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09"/>
      <c r="AB22" s="209"/>
      <c r="AC22" s="209"/>
      <c r="AD22" s="209"/>
      <c r="AE22" s="209"/>
      <c r="AF22" s="209"/>
      <c r="AG22" s="209"/>
      <c r="AI22" t="s">
        <v>1</v>
      </c>
    </row>
    <row r="23" spans="1:36" ht="18" customHeight="1" x14ac:dyDescent="0.2">
      <c r="A23" s="20" t="s">
        <v>12</v>
      </c>
      <c r="B23" s="37">
        <f>IF($C$2=0,"-",AVERAGE(D23:L23))</f>
        <v>0.61111111111111094</v>
      </c>
      <c r="C23" s="1">
        <f>AJ27</f>
        <v>0.15</v>
      </c>
      <c r="D23" s="210">
        <f>IF(D$39=0%,"-",IF(D$2=0,"-",AAMI!$B23))</f>
        <v>0.5</v>
      </c>
      <c r="E23" s="210">
        <f>IF(E$39=0%,"-",IF(E$2=0,"-",ALLIANZ!$B23))</f>
        <v>0.66666666666666663</v>
      </c>
      <c r="F23" s="210">
        <f>IF(F$39=0%,"-",IF(F$2=0,"-",'BUDGET DIRECT'!$B23))</f>
        <v>0.44444444444444442</v>
      </c>
      <c r="G23" s="210">
        <f>IF(G$39=0%,"-",IF(G$2=0,"-",NRMA!$B23))</f>
        <v>0.77777777777777768</v>
      </c>
      <c r="H23" s="210">
        <f>IF(H$39=0%,"-",IF(H$2=0,"-",RAC!$B23))</f>
        <v>0.66666666666666663</v>
      </c>
      <c r="I23" s="210">
        <f>IF(I$39=0%,"-",IF(I$2=0,"-",RACV!$B23))</f>
        <v>0.66666666666666663</v>
      </c>
      <c r="J23" s="210">
        <f>IF(J$39=0%,"-",IF(J$2=0,"-",YOUI!$B23))</f>
        <v>0.55555555555555547</v>
      </c>
      <c r="K23" s="210"/>
      <c r="L23" s="210"/>
      <c r="M23" s="210"/>
      <c r="N23" s="210"/>
      <c r="O23" s="210"/>
      <c r="P23" s="210"/>
      <c r="Q23" s="210"/>
      <c r="R23" s="210"/>
      <c r="S23" s="210"/>
      <c r="T23" s="210"/>
      <c r="U23" s="210"/>
      <c r="V23" s="210"/>
      <c r="W23" s="210"/>
      <c r="X23" s="210"/>
      <c r="Y23" s="210"/>
      <c r="Z23" s="210"/>
      <c r="AA23" s="210"/>
      <c r="AB23" s="210"/>
      <c r="AC23" s="210"/>
      <c r="AD23" s="210"/>
      <c r="AE23" s="210"/>
      <c r="AF23" s="210"/>
      <c r="AG23" s="210"/>
      <c r="AI23" s="51" t="s">
        <v>43</v>
      </c>
      <c r="AJ23" s="52">
        <f>SUM(AJ24:AJ28)</f>
        <v>1</v>
      </c>
    </row>
    <row r="24" spans="1:36" ht="18" customHeight="1" x14ac:dyDescent="0.2">
      <c r="A24" s="86" t="str">
        <f>REPORT!S4</f>
        <v>QUESTIONS</v>
      </c>
      <c r="B24" s="3">
        <f>IF($C$2=0,"-",AVERAGE(D24:L24))</f>
        <v>0.73809523809523803</v>
      </c>
      <c r="C24" s="206" t="s">
        <v>1</v>
      </c>
      <c r="D24" s="207">
        <f>IF(D$39=0%,"-",IF(D$2=0,"-",AAMI!$B24))</f>
        <v>0.5</v>
      </c>
      <c r="E24" s="207">
        <f>IF(E$39=0%,"-",IF(E$2=0,"-",ALLIANZ!$B24))</f>
        <v>1</v>
      </c>
      <c r="F24" s="207">
        <f>IF(F$39=0%,"-",IF(F$2=0,"-",'BUDGET DIRECT'!$B24))</f>
        <v>0.66666666666666663</v>
      </c>
      <c r="G24" s="207">
        <f>IF(G$39=0%,"-",IF(G$2=0,"-",NRMA!$B24))</f>
        <v>1</v>
      </c>
      <c r="H24" s="207">
        <f>IF(H$39=0%,"-",IF(H$2=0,"-",RAC!$B24))</f>
        <v>0.66666666666666663</v>
      </c>
      <c r="I24" s="207">
        <f>IF(I$39=0%,"-",IF(I$2=0,"-",RACV!$B24))</f>
        <v>1</v>
      </c>
      <c r="J24" s="207">
        <f>IF(J$39=0%,"-",IF(J$2=0,"-",YOUI!$B24))</f>
        <v>0.33333333333333331</v>
      </c>
      <c r="K24" s="207"/>
      <c r="L24" s="207"/>
      <c r="M24" s="207"/>
      <c r="N24" s="207"/>
      <c r="O24" s="207"/>
      <c r="P24" s="207"/>
      <c r="Q24" s="207"/>
      <c r="R24" s="207"/>
      <c r="S24" s="207"/>
      <c r="T24" s="207"/>
      <c r="U24" s="207"/>
      <c r="V24" s="207"/>
      <c r="W24" s="207"/>
      <c r="X24" s="207"/>
      <c r="Y24" s="207"/>
      <c r="Z24" s="207"/>
      <c r="AA24" s="207"/>
      <c r="AB24" s="207"/>
      <c r="AC24" s="207"/>
      <c r="AD24" s="207"/>
      <c r="AE24" s="207"/>
      <c r="AF24" s="207"/>
      <c r="AG24" s="207"/>
      <c r="AI24" s="53" t="s">
        <v>9</v>
      </c>
      <c r="AJ24" s="54">
        <v>0.2</v>
      </c>
    </row>
    <row r="25" spans="1:36" ht="18" customHeight="1" x14ac:dyDescent="0.2">
      <c r="A25" s="86" t="str">
        <f>REPORT!T4</f>
        <v>GRATITUDE</v>
      </c>
      <c r="B25" s="3">
        <f>IF($C$2=0,"-",AVERAGE(D25:L25))</f>
        <v>0.21428571428571425</v>
      </c>
      <c r="C25" s="206" t="s">
        <v>1</v>
      </c>
      <c r="D25" s="208">
        <f>IF(D$39=0%,"-",IF(D$2=0,"-",AAMI!$B25))</f>
        <v>0</v>
      </c>
      <c r="E25" s="208">
        <f>IF(E$39=0%,"-",IF(E$2=0,"-",ALLIANZ!$B25))</f>
        <v>0.5</v>
      </c>
      <c r="F25" s="208">
        <f>IF(F$39=0%,"-",IF(F$2=0,"-",'BUDGET DIRECT'!$B25))</f>
        <v>0</v>
      </c>
      <c r="G25" s="208">
        <f>IF(G$39=0%,"-",IF(G$2=0,"-",NRMA!$B25))</f>
        <v>0.33333333333333331</v>
      </c>
      <c r="H25" s="208">
        <f>IF(H$39=0%,"-",IF(H$2=0,"-",RAC!$B25))</f>
        <v>0.33333333333333331</v>
      </c>
      <c r="I25" s="208">
        <f>IF(I$39=0%,"-",IF(I$2=0,"-",RACV!$B25))</f>
        <v>0</v>
      </c>
      <c r="J25" s="208">
        <f>IF(J$39=0%,"-",IF(J$2=0,"-",YOUI!$B25))</f>
        <v>0.33333333333333331</v>
      </c>
      <c r="K25" s="208"/>
      <c r="L25" s="208"/>
      <c r="M25" s="208"/>
      <c r="N25" s="208"/>
      <c r="O25" s="208"/>
      <c r="P25" s="208"/>
      <c r="Q25" s="208"/>
      <c r="R25" s="208"/>
      <c r="S25" s="208"/>
      <c r="T25" s="208"/>
      <c r="U25" s="208"/>
      <c r="V25" s="208"/>
      <c r="W25" s="208"/>
      <c r="X25" s="208"/>
      <c r="Y25" s="208"/>
      <c r="Z25" s="208"/>
      <c r="AA25" s="208"/>
      <c r="AB25" s="208"/>
      <c r="AC25" s="208"/>
      <c r="AD25" s="208"/>
      <c r="AE25" s="208"/>
      <c r="AF25" s="208"/>
      <c r="AG25" s="208"/>
      <c r="AI25" s="53" t="s">
        <v>10</v>
      </c>
      <c r="AJ25" s="54">
        <v>0.2</v>
      </c>
    </row>
    <row r="26" spans="1:36" ht="18" customHeight="1" x14ac:dyDescent="0.2">
      <c r="A26" s="86" t="str">
        <f>REPORT!U4</f>
        <v>THANKS</v>
      </c>
      <c r="B26" s="3">
        <f>IF($C$2=0,"-",AVERAGE(D26:L26))</f>
        <v>0.88095238095238082</v>
      </c>
      <c r="C26" s="206" t="s">
        <v>1</v>
      </c>
      <c r="D26" s="207">
        <f>IF(D$39=0%,"-",IF(D$2=0,"-",AAMI!$B26))</f>
        <v>1</v>
      </c>
      <c r="E26" s="207">
        <f>IF(E$39=0%,"-",IF(E$2=0,"-",ALLIANZ!$B26))</f>
        <v>0.5</v>
      </c>
      <c r="F26" s="207">
        <f>IF(F$39=0%,"-",IF(F$2=0,"-",'BUDGET DIRECT'!$B26))</f>
        <v>0.66666666666666663</v>
      </c>
      <c r="G26" s="207">
        <f>IF(G$39=0%,"-",IF(G$2=0,"-",NRMA!$B26))</f>
        <v>1</v>
      </c>
      <c r="H26" s="207">
        <f>IF(H$39=0%,"-",IF(H$2=0,"-",RAC!$B26))</f>
        <v>1</v>
      </c>
      <c r="I26" s="207">
        <f>IF(I$39=0%,"-",IF(I$2=0,"-",RACV!$B26))</f>
        <v>1</v>
      </c>
      <c r="J26" s="207">
        <f>IF(J$39=0%,"-",IF(J$2=0,"-",YOUI!$B26))</f>
        <v>1</v>
      </c>
      <c r="K26" s="207"/>
      <c r="L26" s="207"/>
      <c r="M26" s="207"/>
      <c r="N26" s="207"/>
      <c r="O26" s="207"/>
      <c r="P26" s="207"/>
      <c r="Q26" s="207"/>
      <c r="R26" s="207"/>
      <c r="S26" s="207"/>
      <c r="T26" s="207"/>
      <c r="U26" s="207"/>
      <c r="V26" s="207"/>
      <c r="W26" s="207"/>
      <c r="X26" s="207"/>
      <c r="Y26" s="207"/>
      <c r="Z26" s="207"/>
      <c r="AA26" s="207"/>
      <c r="AB26" s="207"/>
      <c r="AC26" s="207"/>
      <c r="AD26" s="207"/>
      <c r="AE26" s="207"/>
      <c r="AF26" s="207"/>
      <c r="AG26" s="207"/>
      <c r="AI26" s="53" t="s">
        <v>11</v>
      </c>
      <c r="AJ26" s="54">
        <v>0.25</v>
      </c>
    </row>
    <row r="27" spans="1:36" ht="18" customHeight="1" x14ac:dyDescent="0.2">
      <c r="A27" s="2"/>
      <c r="C27" s="4"/>
      <c r="D27" s="209"/>
      <c r="E27" s="209"/>
      <c r="F27" s="209"/>
      <c r="G27" s="209"/>
      <c r="H27" s="209"/>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I27" s="53" t="s">
        <v>12</v>
      </c>
      <c r="AJ27" s="54">
        <v>0.15</v>
      </c>
    </row>
    <row r="28" spans="1:36" ht="18" customHeight="1" x14ac:dyDescent="0.2">
      <c r="A28" s="20" t="s">
        <v>121</v>
      </c>
      <c r="B28" s="37">
        <f>IF($C$2=0,"-",AVERAGE(D28:L28))</f>
        <v>0.79166666666666674</v>
      </c>
      <c r="C28" s="1">
        <f>AJ28</f>
        <v>0.2</v>
      </c>
      <c r="D28" s="210">
        <f>IF(D$39=0%,"-",IF(D$2=0,"-",AAMI!$B28))</f>
        <v>0.75</v>
      </c>
      <c r="E28" s="210">
        <f>IF(E$39=0%,"-",IF(E$2=0,"-",ALLIANZ!$B28))</f>
        <v>0.625</v>
      </c>
      <c r="F28" s="210">
        <f>IF(F$39=0%,"-",IF(F$2=0,"-",'BUDGET DIRECT'!$B28))</f>
        <v>0.74999999999999989</v>
      </c>
      <c r="G28" s="210">
        <f>IF(G$39=0%,"-",IF(G$2=0,"-",NRMA!$B28))</f>
        <v>0.91666666666666663</v>
      </c>
      <c r="H28" s="210">
        <f>IF(H$39=0%,"-",IF(H$2=0,"-",RAC!$B28))</f>
        <v>0.83333333333333326</v>
      </c>
      <c r="I28" s="210">
        <f>IF(I$39=0%,"-",IF(I$2=0,"-",RACV!$B28))</f>
        <v>0.75</v>
      </c>
      <c r="J28" s="210">
        <f>IF(J$39=0%,"-",IF(J$2=0,"-",YOUI!$B28))</f>
        <v>0.91666666666666663</v>
      </c>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I28" s="55" t="s">
        <v>78</v>
      </c>
      <c r="AJ28" s="56">
        <v>0.2</v>
      </c>
    </row>
    <row r="29" spans="1:36" ht="18" customHeight="1" x14ac:dyDescent="0.2">
      <c r="A29" s="86" t="str">
        <f>REPORT!W4</f>
        <v>VIBRANCY</v>
      </c>
      <c r="B29" s="3">
        <f>IF($C$2=0,"-",AVERAGE(D29:L29))</f>
        <v>0.9285714285714286</v>
      </c>
      <c r="C29" s="206" t="s">
        <v>1</v>
      </c>
      <c r="D29" s="207">
        <f>IF(D$39=0%,"-",IF(D$2=0,"-",AAMI!$B29))</f>
        <v>1</v>
      </c>
      <c r="E29" s="207">
        <f>IF(E$39=0%,"-",IF(E$2=0,"-",ALLIANZ!$B29))</f>
        <v>0.5</v>
      </c>
      <c r="F29" s="207">
        <f>IF(F$39=0%,"-",IF(F$2=0,"-",'BUDGET DIRECT'!$B29))</f>
        <v>1</v>
      </c>
      <c r="G29" s="207">
        <f>IF(G$39=0%,"-",IF(G$2=0,"-",NRMA!$B29))</f>
        <v>1</v>
      </c>
      <c r="H29" s="207">
        <f>IF(H$39=0%,"-",IF(H$2=0,"-",RAC!$B29))</f>
        <v>1</v>
      </c>
      <c r="I29" s="207">
        <f>IF(I$39=0%,"-",IF(I$2=0,"-",RACV!$B29))</f>
        <v>1</v>
      </c>
      <c r="J29" s="207">
        <f>IF(J$39=0%,"-",IF(J$2=0,"-",YOUI!$B29))</f>
        <v>1</v>
      </c>
      <c r="K29" s="207"/>
      <c r="L29" s="207"/>
      <c r="M29" s="207"/>
      <c r="N29" s="207"/>
      <c r="O29" s="207"/>
      <c r="P29" s="207"/>
      <c r="Q29" s="207"/>
      <c r="R29" s="207"/>
      <c r="S29" s="207"/>
      <c r="T29" s="207"/>
      <c r="U29" s="207"/>
      <c r="V29" s="207"/>
      <c r="W29" s="207"/>
      <c r="X29" s="207"/>
      <c r="Y29" s="207"/>
      <c r="Z29" s="207"/>
      <c r="AA29" s="207"/>
      <c r="AB29" s="207"/>
      <c r="AC29" s="207"/>
      <c r="AD29" s="207"/>
      <c r="AE29" s="207"/>
      <c r="AF29" s="207"/>
      <c r="AG29" s="207"/>
    </row>
    <row r="30" spans="1:36" ht="18" customHeight="1" x14ac:dyDescent="0.2">
      <c r="A30" s="86" t="str">
        <f>REPORT!X4</f>
        <v>EMPATHY</v>
      </c>
      <c r="B30" s="3">
        <f>IF($C$2=0,"-",AVERAGE(D30:L30))</f>
        <v>0.90476190476190477</v>
      </c>
      <c r="C30" s="206" t="s">
        <v>1</v>
      </c>
      <c r="D30" s="208">
        <f>IF(D$39=0%,"-",IF(D$2=0,"-",AAMI!$B30))</f>
        <v>1</v>
      </c>
      <c r="E30" s="208">
        <f>IF(E$39=0%,"-",IF(E$2=0,"-",ALLIANZ!$B30))</f>
        <v>1</v>
      </c>
      <c r="F30" s="208">
        <f>IF(F$39=0%,"-",IF(F$2=0,"-",'BUDGET DIRECT'!$B30))</f>
        <v>0.66666666666666663</v>
      </c>
      <c r="G30" s="208">
        <f>IF(G$39=0%,"-",IF(G$2=0,"-",NRMA!$B30))</f>
        <v>1</v>
      </c>
      <c r="H30" s="208">
        <f>IF(H$39=0%,"-",IF(H$2=0,"-",RAC!$B30))</f>
        <v>0.66666666666666663</v>
      </c>
      <c r="I30" s="208">
        <f>IF(I$39=0%,"-",IF(I$2=0,"-",RACV!$B30))</f>
        <v>1</v>
      </c>
      <c r="J30" s="208">
        <f>IF(J$39=0%,"-",IF(J$2=0,"-",YOUI!$B30))</f>
        <v>1</v>
      </c>
      <c r="K30" s="208"/>
      <c r="L30" s="208"/>
      <c r="M30" s="208"/>
      <c r="N30" s="208"/>
      <c r="O30" s="208"/>
      <c r="P30" s="208"/>
      <c r="Q30" s="208"/>
      <c r="R30" s="208"/>
      <c r="S30" s="208"/>
      <c r="T30" s="208"/>
      <c r="U30" s="208"/>
      <c r="V30" s="208"/>
      <c r="W30" s="208"/>
      <c r="X30" s="208"/>
      <c r="Y30" s="208"/>
      <c r="Z30" s="208"/>
      <c r="AA30" s="208"/>
      <c r="AB30" s="208"/>
      <c r="AC30" s="208"/>
      <c r="AD30" s="208"/>
      <c r="AE30" s="208"/>
      <c r="AF30" s="208"/>
      <c r="AG30" s="208"/>
    </row>
    <row r="31" spans="1:36" ht="18" customHeight="1" x14ac:dyDescent="0.2">
      <c r="A31" s="86" t="str">
        <f>REPORT!Y4</f>
        <v>CONTROL</v>
      </c>
      <c r="B31" s="3">
        <f>IF($C$2=0,"-",AVERAGE(D31:L31))</f>
        <v>0.69047619047619047</v>
      </c>
      <c r="C31" s="206" t="s">
        <v>1</v>
      </c>
      <c r="D31" s="207">
        <f>IF(D$39=0%,"-",IF(D$2=0,"-",AAMI!$B31))</f>
        <v>0.5</v>
      </c>
      <c r="E31" s="207">
        <f>IF(E$39=0%,"-",IF(E$2=0,"-",ALLIANZ!$B31))</f>
        <v>1</v>
      </c>
      <c r="F31" s="207">
        <f>IF(F$39=0%,"-",IF(F$2=0,"-",'BUDGET DIRECT'!$B31))</f>
        <v>0.66666666666666663</v>
      </c>
      <c r="G31" s="207">
        <f>IF(G$39=0%,"-",IF(G$2=0,"-",NRMA!$B31))</f>
        <v>0.66666666666666663</v>
      </c>
      <c r="H31" s="207">
        <f>IF(H$39=0%,"-",IF(H$2=0,"-",RAC!$B31))</f>
        <v>1</v>
      </c>
      <c r="I31" s="207">
        <f>IF(I$39=0%,"-",IF(I$2=0,"-",RACV!$B31))</f>
        <v>0</v>
      </c>
      <c r="J31" s="207">
        <f>IF(J$39=0%,"-",IF(J$2=0,"-",YOUI!$B31))</f>
        <v>1</v>
      </c>
      <c r="K31" s="207"/>
      <c r="L31" s="207"/>
      <c r="M31" s="207"/>
      <c r="N31" s="207"/>
      <c r="O31" s="207"/>
      <c r="P31" s="207"/>
      <c r="Q31" s="207"/>
      <c r="R31" s="207"/>
      <c r="S31" s="207"/>
      <c r="T31" s="207"/>
      <c r="U31" s="207"/>
      <c r="V31" s="207"/>
      <c r="W31" s="207"/>
      <c r="X31" s="207"/>
      <c r="Y31" s="207"/>
      <c r="Z31" s="207"/>
      <c r="AA31" s="207"/>
      <c r="AB31" s="207"/>
      <c r="AC31" s="207"/>
      <c r="AD31" s="207"/>
      <c r="AE31" s="207"/>
      <c r="AF31" s="207"/>
      <c r="AG31" s="207"/>
    </row>
    <row r="32" spans="1:36" ht="18" customHeight="1" x14ac:dyDescent="0.2">
      <c r="A32" s="86" t="str">
        <f>REPORT!Z4</f>
        <v>CLARITY</v>
      </c>
      <c r="B32" s="3">
        <f>IF($C$2=0,"-",AVERAGE(D32:L32))</f>
        <v>0.6428571428571429</v>
      </c>
      <c r="C32" s="206" t="s">
        <v>1</v>
      </c>
      <c r="D32" s="208">
        <f>IF(D$39=0%,"-",IF(D$2=0,"-",AAMI!$B32))</f>
        <v>0.5</v>
      </c>
      <c r="E32" s="208">
        <f>IF(E$39=0%,"-",IF(E$2=0,"-",ALLIANZ!$B32))</f>
        <v>0</v>
      </c>
      <c r="F32" s="208">
        <f>IF(F$39=0%,"-",IF(F$2=0,"-",'BUDGET DIRECT'!$B32))</f>
        <v>0.66666666666666663</v>
      </c>
      <c r="G32" s="208">
        <f>IF(G$39=0%,"-",IF(G$2=0,"-",NRMA!$B32))</f>
        <v>1</v>
      </c>
      <c r="H32" s="208">
        <f>IF(H$39=0%,"-",IF(H$2=0,"-",RAC!$B32))</f>
        <v>0.66666666666666663</v>
      </c>
      <c r="I32" s="208">
        <f>IF(I$39=0%,"-",IF(I$2=0,"-",RACV!$B32))</f>
        <v>1</v>
      </c>
      <c r="J32" s="208">
        <f>IF(J$39=0%,"-",IF(J$2=0,"-",YOUI!$B32))</f>
        <v>0.66666666666666663</v>
      </c>
      <c r="K32" s="208"/>
      <c r="L32" s="208"/>
      <c r="M32" s="208"/>
      <c r="N32" s="208"/>
      <c r="O32" s="208"/>
      <c r="P32" s="208"/>
      <c r="Q32" s="208"/>
      <c r="R32" s="208"/>
      <c r="S32" s="208"/>
      <c r="T32" s="208"/>
      <c r="U32" s="208"/>
      <c r="V32" s="208"/>
      <c r="W32" s="208"/>
      <c r="X32" s="208"/>
      <c r="Y32" s="208"/>
      <c r="Z32" s="208"/>
      <c r="AA32" s="208"/>
      <c r="AB32" s="208"/>
      <c r="AC32" s="208"/>
      <c r="AD32" s="208"/>
      <c r="AE32" s="208"/>
      <c r="AF32" s="208"/>
      <c r="AG32" s="208"/>
    </row>
    <row r="33" spans="1:35" ht="18" customHeight="1" x14ac:dyDescent="0.2">
      <c r="A33" s="5"/>
      <c r="B33" s="6"/>
      <c r="C33" s="6"/>
      <c r="D33" s="209"/>
      <c r="E33" s="209"/>
      <c r="F33" s="209"/>
      <c r="G33" s="209"/>
      <c r="H33" s="209"/>
      <c r="I33" s="209"/>
      <c r="J33" s="209"/>
      <c r="K33" s="209"/>
      <c r="L33" s="209"/>
      <c r="M33" s="209"/>
      <c r="N33" s="209"/>
      <c r="O33" s="209"/>
      <c r="P33" s="209"/>
      <c r="Q33" s="209"/>
      <c r="R33" s="209"/>
      <c r="S33" s="209"/>
      <c r="T33" s="209"/>
      <c r="U33" s="209"/>
      <c r="V33" s="209"/>
      <c r="W33" s="209"/>
      <c r="X33" s="209"/>
      <c r="Y33" s="209"/>
      <c r="Z33" s="209"/>
      <c r="AA33" s="209"/>
      <c r="AB33" s="209"/>
      <c r="AC33" s="209"/>
      <c r="AD33" s="209"/>
      <c r="AE33" s="209"/>
      <c r="AF33" s="209"/>
      <c r="AG33" s="209"/>
    </row>
    <row r="34" spans="1:35" s="214" customFormat="1" ht="18" customHeight="1" x14ac:dyDescent="0.25">
      <c r="A34" s="211" t="s">
        <v>49</v>
      </c>
      <c r="B34" s="37">
        <f>IF($C$2=0,"-",AVERAGE(D34:L34))</f>
        <v>0</v>
      </c>
      <c r="C34" s="212" t="s">
        <v>41</v>
      </c>
      <c r="D34" s="213">
        <f>IF(D$39=0%,"-",AAMI!$B$34)</f>
        <v>0</v>
      </c>
      <c r="E34" s="213">
        <f>IF(E$39=0%,"-",ALLIANZ!$B$34)</f>
        <v>0</v>
      </c>
      <c r="F34" s="213">
        <f>IF(F$39=0%,"-",'BUDGET DIRECT'!$B$34)</f>
        <v>0</v>
      </c>
      <c r="G34" s="213">
        <f>IF(G$39=0%,"-",NRMA!$B$34)</f>
        <v>0</v>
      </c>
      <c r="H34" s="213">
        <f>IF(H$39=0%,"-",RAC!$B$34)</f>
        <v>0</v>
      </c>
      <c r="I34" s="213">
        <f>IF(I$39=0%,"-",RACV!$B$34)</f>
        <v>0</v>
      </c>
      <c r="J34" s="213">
        <f>IF(J$39=0%,"-",YOUI!$B$34)</f>
        <v>0</v>
      </c>
      <c r="K34" s="213"/>
      <c r="L34" s="213"/>
      <c r="M34" s="213"/>
      <c r="N34" s="213"/>
      <c r="O34" s="213"/>
      <c r="P34" s="213"/>
      <c r="Q34" s="213"/>
      <c r="R34" s="213"/>
      <c r="S34" s="213"/>
      <c r="T34" s="213"/>
      <c r="U34" s="213"/>
      <c r="V34" s="213"/>
      <c r="W34" s="213"/>
      <c r="X34" s="213"/>
      <c r="Y34" s="213"/>
      <c r="Z34" s="213"/>
      <c r="AA34" s="213"/>
      <c r="AB34" s="213"/>
      <c r="AC34" s="213"/>
      <c r="AD34" s="213"/>
      <c r="AE34" s="213"/>
      <c r="AF34" s="213"/>
      <c r="AG34" s="213"/>
      <c r="AI34" s="215"/>
    </row>
    <row r="35" spans="1:35" ht="18" customHeight="1" x14ac:dyDescent="0.2">
      <c r="A35" s="45" t="str">
        <f>REPORT!AC4</f>
        <v>AUDIO ISSUE (MAJOR IMPACT)</v>
      </c>
      <c r="B35" s="3">
        <f>IF($C$2=0,"-",AVERAGE(D35:L35))</f>
        <v>0</v>
      </c>
      <c r="C35" s="216">
        <v>-0.3</v>
      </c>
      <c r="D35" s="207">
        <f>IF(D$39=0%,"-",IF(D$2=0,"-",AAMI!$B35))</f>
        <v>0</v>
      </c>
      <c r="E35" s="207">
        <f>IF(E$39=0%,"-",IF(E$2=0,"-",ALLIANZ!$B35))</f>
        <v>0</v>
      </c>
      <c r="F35" s="207">
        <f>IF(F$39=0%,"-",IF(F$2=0,"-",'BUDGET DIRECT'!$B35))</f>
        <v>0</v>
      </c>
      <c r="G35" s="207">
        <f>IF(G$39=0%,"-",IF(G$2=0,"-",NRMA!$B35))</f>
        <v>0</v>
      </c>
      <c r="H35" s="207">
        <f>IF(H$39=0%,"-",IF(H$2=0,"-",RAC!$B35))</f>
        <v>0</v>
      </c>
      <c r="I35" s="207">
        <f>IF(I$39=0%,"-",IF(I$2=0,"-",RACV!$B35))</f>
        <v>0</v>
      </c>
      <c r="J35" s="207">
        <f>IF(J$39=0%,"-",IF(J$2=0,"-",YOUI!$B35))</f>
        <v>0</v>
      </c>
      <c r="K35" s="207"/>
      <c r="L35" s="207"/>
      <c r="M35" s="207"/>
      <c r="N35" s="207"/>
      <c r="O35" s="207"/>
      <c r="P35" s="207"/>
      <c r="Q35" s="207"/>
      <c r="R35" s="207"/>
      <c r="S35" s="207"/>
      <c r="T35" s="207"/>
      <c r="U35" s="207"/>
      <c r="V35" s="207"/>
      <c r="W35" s="207"/>
      <c r="X35" s="207"/>
      <c r="Y35" s="207"/>
      <c r="Z35" s="207"/>
      <c r="AA35" s="207"/>
      <c r="AB35" s="207"/>
      <c r="AC35" s="207"/>
      <c r="AD35" s="207"/>
      <c r="AE35" s="207"/>
      <c r="AF35" s="207"/>
      <c r="AG35" s="207"/>
      <c r="AI35" t="s">
        <v>1</v>
      </c>
    </row>
    <row r="36" spans="1:35" ht="18" customHeight="1" x14ac:dyDescent="0.2">
      <c r="A36" s="45" t="str">
        <f>REPORT!AD4</f>
        <v>AUDIO ISSUE (DISTRACTION)</v>
      </c>
      <c r="B36" s="3">
        <f>IF($C$2=0,"-",AVERAGE(D36:L36))</f>
        <v>0</v>
      </c>
      <c r="C36" s="216">
        <v>-0.1</v>
      </c>
      <c r="D36" s="208">
        <f>IF(D$39=0%,"-",IF(D$2=0,"-",AAMI!$B36))</f>
        <v>0</v>
      </c>
      <c r="E36" s="208">
        <f>IF(E$39=0%,"-",IF(E$2=0,"-",ALLIANZ!$B36))</f>
        <v>0</v>
      </c>
      <c r="F36" s="208">
        <f>IF(F$39=0%,"-",IF(F$2=0,"-",'BUDGET DIRECT'!$B36))</f>
        <v>0</v>
      </c>
      <c r="G36" s="208">
        <f>IF(G$39=0%,"-",IF(G$2=0,"-",NRMA!$B36))</f>
        <v>0</v>
      </c>
      <c r="H36" s="208">
        <f>IF(H$39=0%,"-",IF(H$2=0,"-",RAC!$B36))</f>
        <v>0</v>
      </c>
      <c r="I36" s="208">
        <f>IF(I$39=0%,"-",IF(I$2=0,"-",RACV!$B36))</f>
        <v>0</v>
      </c>
      <c r="J36" s="208">
        <f>IF(J$39=0%,"-",IF(J$2=0,"-",YOUI!$B36))</f>
        <v>0</v>
      </c>
      <c r="K36" s="208"/>
      <c r="L36" s="208"/>
      <c r="M36" s="208"/>
      <c r="N36" s="208"/>
      <c r="O36" s="208"/>
      <c r="P36" s="208"/>
      <c r="Q36" s="208"/>
      <c r="R36" s="208"/>
      <c r="S36" s="208"/>
      <c r="T36" s="208"/>
      <c r="U36" s="208"/>
      <c r="V36" s="208"/>
      <c r="W36" s="208"/>
      <c r="X36" s="208"/>
      <c r="Y36" s="208"/>
      <c r="Z36" s="208"/>
      <c r="AA36" s="208"/>
      <c r="AB36" s="208"/>
      <c r="AC36" s="208"/>
      <c r="AD36" s="208"/>
      <c r="AE36" s="208"/>
      <c r="AF36" s="208"/>
      <c r="AG36" s="208"/>
    </row>
    <row r="37" spans="1:35" ht="18" customHeight="1" x14ac:dyDescent="0.2">
      <c r="A37" s="40"/>
      <c r="B37" s="41"/>
      <c r="C37" s="62"/>
      <c r="D37" s="207"/>
      <c r="E37" s="207"/>
      <c r="F37" s="207"/>
      <c r="G37" s="207"/>
      <c r="H37" s="207"/>
      <c r="I37" s="207"/>
      <c r="J37" s="207"/>
      <c r="K37" s="207"/>
      <c r="L37" s="207"/>
      <c r="M37" s="207"/>
      <c r="N37" s="207"/>
      <c r="O37" s="207"/>
      <c r="P37" s="207"/>
      <c r="Q37" s="207"/>
      <c r="R37" s="207"/>
      <c r="S37" s="207"/>
      <c r="T37" s="207"/>
      <c r="U37" s="207"/>
      <c r="V37" s="207"/>
      <c r="W37" s="207"/>
      <c r="X37" s="207"/>
      <c r="Y37" s="207"/>
      <c r="Z37" s="207"/>
      <c r="AA37" s="207"/>
      <c r="AB37" s="207"/>
      <c r="AC37" s="207"/>
      <c r="AD37" s="207"/>
      <c r="AE37" s="207"/>
      <c r="AF37" s="207"/>
      <c r="AG37" s="207"/>
    </row>
    <row r="38" spans="1:35" ht="18" customHeight="1" x14ac:dyDescent="0.2">
      <c r="A38" s="217" t="s">
        <v>34</v>
      </c>
      <c r="B38" s="36"/>
      <c r="C38" s="10" t="s">
        <v>1</v>
      </c>
      <c r="D38" s="218"/>
      <c r="E38" s="218"/>
      <c r="F38" s="218"/>
      <c r="G38" s="218"/>
      <c r="H38" s="218"/>
      <c r="I38" s="218"/>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row>
    <row r="39" spans="1:35" ht="18" customHeight="1" x14ac:dyDescent="0.2">
      <c r="A39" s="86" t="str">
        <f>REPORT!AF4</f>
        <v>CALL ANSWERED-QUALITY</v>
      </c>
      <c r="B39" s="288">
        <f t="shared" ref="B39:B45" si="2">IF($C$2=0,"-",AVERAGE(D39:L39))</f>
        <v>0.80952380952380942</v>
      </c>
      <c r="C39" s="219" t="s">
        <v>1</v>
      </c>
      <c r="D39" s="208">
        <f>IF(AAMI!$C2=0,"-",AAMI!$B39)</f>
        <v>0.66666666666666663</v>
      </c>
      <c r="E39" s="208">
        <f>IF(ALLIANZ!$C2=0,"-",ALLIANZ!$B39)</f>
        <v>0.66666666666666663</v>
      </c>
      <c r="F39" s="208">
        <f>IF('BUDGET DIRECT'!$C2=0,"-",'BUDGET DIRECT'!$B39)</f>
        <v>1</v>
      </c>
      <c r="G39" s="208">
        <f>IF(NRMA!$C2=0,"-",NRMA!$B39)</f>
        <v>1</v>
      </c>
      <c r="H39" s="208">
        <f>IF(RAC!$C2=0,"-",RAC!$B39)</f>
        <v>1</v>
      </c>
      <c r="I39" s="208">
        <f>IF(RACV!$C2=0,"-",RACV!$B39)</f>
        <v>0.33333333333333331</v>
      </c>
      <c r="J39" s="208">
        <f>IF(YOUI!$C2=0,"-",YOUI!$B39)</f>
        <v>1</v>
      </c>
      <c r="K39" s="208"/>
      <c r="L39" s="208"/>
      <c r="M39" s="208"/>
      <c r="N39" s="208"/>
      <c r="O39" s="208"/>
      <c r="P39" s="208"/>
      <c r="Q39" s="208"/>
      <c r="R39" s="208"/>
      <c r="S39" s="208"/>
      <c r="T39" s="208"/>
      <c r="U39" s="208"/>
      <c r="V39" s="208"/>
      <c r="W39" s="208"/>
      <c r="X39" s="208"/>
      <c r="Y39" s="208"/>
      <c r="Z39" s="208"/>
      <c r="AA39" s="208"/>
      <c r="AB39" s="208"/>
      <c r="AC39" s="208"/>
      <c r="AD39" s="208"/>
      <c r="AE39" s="208"/>
      <c r="AF39" s="208"/>
      <c r="AG39" s="208"/>
    </row>
    <row r="40" spans="1:35" ht="18" customHeight="1" x14ac:dyDescent="0.2">
      <c r="A40" s="86" t="str">
        <f>REPORT!AG4</f>
        <v>TALK TIME</v>
      </c>
      <c r="B40" s="280">
        <f t="shared" si="2"/>
        <v>8.0065035273368616E-3</v>
      </c>
      <c r="C40" s="220" t="s">
        <v>1</v>
      </c>
      <c r="D40" s="281">
        <f>IF(D$39=0%,"-",IF(D$2=0,"-",AAMI!$B40))</f>
        <v>7.4826388888888894E-3</v>
      </c>
      <c r="E40" s="281">
        <f>IF(E$39=0%,"-",IF(E$2=0,"-",ALLIANZ!$B40))</f>
        <v>7.28587962962963E-3</v>
      </c>
      <c r="F40" s="281">
        <f>IF(F$39=0%,"-",IF(F$2=0,"-",'BUDGET DIRECT'!$B40))</f>
        <v>5.8719135802469133E-3</v>
      </c>
      <c r="G40" s="281">
        <f>IF(G$39=0%,"-",IF(G$2=0,"-",NRMA!$B40))</f>
        <v>7.5694444444444446E-3</v>
      </c>
      <c r="H40" s="281">
        <f>IF(H$39=0%,"-",IF(H$2=0,"-",RAC!$B40))</f>
        <v>8.9814814814814809E-3</v>
      </c>
      <c r="I40" s="281">
        <f>IF(I$39=0%,"-",IF(I$2=0,"-",RACV!$B40))</f>
        <v>5.6481481481481478E-3</v>
      </c>
      <c r="J40" s="281">
        <f>IF(J$39=0%,"-",IF(J$2=0,"-",YOUI!$B40))</f>
        <v>1.320601851851852E-2</v>
      </c>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46"/>
    </row>
    <row r="41" spans="1:35" ht="18" customHeight="1" x14ac:dyDescent="0.2">
      <c r="A41" s="86" t="str">
        <f>REPORT!AH4</f>
        <v>ASSESSOR RATING (0-10)</v>
      </c>
      <c r="B41" s="34">
        <f t="shared" si="2"/>
        <v>5.3095238095238102</v>
      </c>
      <c r="C41" s="219" t="s">
        <v>1</v>
      </c>
      <c r="D41" s="262">
        <f>IF(D$39=0%,"-",IF(D$2=0,"-",AAMI!$B41))</f>
        <v>5</v>
      </c>
      <c r="E41" s="262">
        <f>IF(E$39=0%,"-",IF(E$2=0,"-",ALLIANZ!$B41))</f>
        <v>4.5</v>
      </c>
      <c r="F41" s="262">
        <f>IF(F$39=0%,"-",IF(F$2=0,"-",'BUDGET DIRECT'!$B41))</f>
        <v>4.666666666666667</v>
      </c>
      <c r="G41" s="262">
        <f>IF(G$39=0%,"-",IF(G$2=0,"-",NRMA!$B41))</f>
        <v>5.666666666666667</v>
      </c>
      <c r="H41" s="262">
        <f>IF(H$39=0%,"-",IF(H$2=0,"-",RAC!$B41))</f>
        <v>5.666666666666667</v>
      </c>
      <c r="I41" s="262">
        <f>IF(I$39=0%,"-",IF(I$2=0,"-",RACV!$B41))</f>
        <v>5</v>
      </c>
      <c r="J41" s="262">
        <f>IF(J$39=0%,"-",IF(J$2=0,"-",YOUI!$B41))</f>
        <v>6.666666666666667</v>
      </c>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row>
    <row r="42" spans="1:35" ht="18" customHeight="1" x14ac:dyDescent="0.2">
      <c r="A42" s="86" t="str">
        <f>REPORT!AI4</f>
        <v>EXPLAINED KEY FEATURES</v>
      </c>
      <c r="B42" s="3">
        <f t="shared" si="2"/>
        <v>0.5</v>
      </c>
      <c r="C42" s="220" t="s">
        <v>1</v>
      </c>
      <c r="D42" s="223">
        <f>IF(D$39=0%,"-",IF(D$2=0,"-",AAMI!$B42))</f>
        <v>1</v>
      </c>
      <c r="E42" s="223">
        <f>IF(E$39=0%,"-",IF(E$2=0,"-",ALLIANZ!$B42))</f>
        <v>0.5</v>
      </c>
      <c r="F42" s="223">
        <f>IF(F$39=0%,"-",IF(F$2=0,"-",'BUDGET DIRECT'!$B42))</f>
        <v>0</v>
      </c>
      <c r="G42" s="223">
        <f>IF(G$39=0%,"-",IF(G$2=0,"-",NRMA!$B42))</f>
        <v>0.33333333333333331</v>
      </c>
      <c r="H42" s="223">
        <f>IF(H$39=0%,"-",IF(H$2=0,"-",RAC!$B42))</f>
        <v>0.66666666666666663</v>
      </c>
      <c r="I42" s="223">
        <f>IF(I$39=0%,"-",IF(I$2=0,"-",RACV!$B42))</f>
        <v>0</v>
      </c>
      <c r="J42" s="223">
        <f>IF(J$39=0%,"-",IF(J$2=0,"-",YOUI!$B42))</f>
        <v>1</v>
      </c>
      <c r="K42" s="223"/>
      <c r="L42" s="223"/>
      <c r="M42" s="223"/>
      <c r="N42" s="223"/>
      <c r="O42" s="223"/>
      <c r="P42" s="223"/>
      <c r="Q42" s="223"/>
      <c r="R42" s="223"/>
      <c r="S42" s="223"/>
      <c r="T42" s="223"/>
      <c r="U42" s="223"/>
      <c r="V42" s="223"/>
      <c r="W42" s="223"/>
      <c r="X42" s="223"/>
      <c r="Y42" s="223"/>
      <c r="Z42" s="223"/>
      <c r="AA42" s="223"/>
      <c r="AB42" s="223"/>
      <c r="AC42" s="223"/>
      <c r="AD42" s="223"/>
      <c r="AE42" s="223"/>
      <c r="AF42" s="223"/>
      <c r="AG42" s="223"/>
      <c r="AH42" s="224"/>
    </row>
    <row r="43" spans="1:35" ht="18" customHeight="1" x14ac:dyDescent="0.2">
      <c r="A43" s="86" t="str">
        <f>REPORT!AJ4</f>
        <v>REVEALED PRICING</v>
      </c>
      <c r="B43" s="3">
        <f t="shared" si="2"/>
        <v>1</v>
      </c>
      <c r="C43" s="219" t="s">
        <v>1</v>
      </c>
      <c r="D43" s="208">
        <f>IF(D$39=0%,"-",IF(D$2=0,"-",AAMI!$B43))</f>
        <v>1</v>
      </c>
      <c r="E43" s="208">
        <f>IF(E$39=0%,"-",IF(E$2=0,"-",ALLIANZ!$B43))</f>
        <v>1</v>
      </c>
      <c r="F43" s="208">
        <f>IF(F$39=0%,"-",IF(F$2=0,"-",'BUDGET DIRECT'!$B43))</f>
        <v>1</v>
      </c>
      <c r="G43" s="208">
        <f>IF(G$39=0%,"-",IF(G$2=0,"-",NRMA!$B43))</f>
        <v>1</v>
      </c>
      <c r="H43" s="208">
        <f>IF(H$39=0%,"-",IF(H$2=0,"-",RAC!$B43))</f>
        <v>1</v>
      </c>
      <c r="I43" s="208">
        <f>IF(I$39=0%,"-",IF(I$2=0,"-",RACV!$B43))</f>
        <v>1</v>
      </c>
      <c r="J43" s="208">
        <f>IF(J$39=0%,"-",IF(J$2=0,"-",YOUI!$B43))</f>
        <v>1</v>
      </c>
      <c r="K43" s="208"/>
      <c r="L43" s="208"/>
      <c r="M43" s="208"/>
      <c r="N43" s="208"/>
      <c r="O43" s="208"/>
      <c r="P43" s="208"/>
      <c r="Q43" s="208"/>
      <c r="R43" s="208"/>
      <c r="S43" s="208"/>
      <c r="T43" s="208"/>
      <c r="U43" s="208"/>
      <c r="V43" s="208"/>
      <c r="W43" s="208"/>
      <c r="X43" s="208"/>
      <c r="Y43" s="208"/>
      <c r="Z43" s="208"/>
      <c r="AA43" s="208"/>
      <c r="AB43" s="208"/>
      <c r="AC43" s="208"/>
      <c r="AD43" s="208"/>
      <c r="AE43" s="208"/>
      <c r="AF43" s="208"/>
      <c r="AG43" s="208"/>
    </row>
    <row r="44" spans="1:35" ht="18" customHeight="1" x14ac:dyDescent="0.2">
      <c r="A44" s="86" t="str">
        <f>REPORT!AK4</f>
        <v>EXPLAINED ACTIONS &amp; PROCESS</v>
      </c>
      <c r="B44" s="3">
        <f t="shared" si="2"/>
        <v>0.8571428571428571</v>
      </c>
      <c r="C44" s="220" t="s">
        <v>1</v>
      </c>
      <c r="D44" s="223">
        <f>IF(D$39=0%,"-",IF(D$2=0,"-",AAMI!$B44))</f>
        <v>1</v>
      </c>
      <c r="E44" s="223">
        <f>IF(E$39=0%,"-",IF(E$2=0,"-",ALLIANZ!$B44))</f>
        <v>1</v>
      </c>
      <c r="F44" s="223">
        <f>IF(F$39=0%,"-",IF(F$2=0,"-",'BUDGET DIRECT'!$B44))</f>
        <v>0.33333333333333331</v>
      </c>
      <c r="G44" s="223">
        <f>IF(G$39=0%,"-",IF(G$2=0,"-",NRMA!$B44))</f>
        <v>1</v>
      </c>
      <c r="H44" s="223">
        <f>IF(H$39=0%,"-",IF(H$2=0,"-",RAC!$B44))</f>
        <v>0.66666666666666663</v>
      </c>
      <c r="I44" s="223">
        <f>IF(I$39=0%,"-",IF(I$2=0,"-",RACV!$B44))</f>
        <v>1</v>
      </c>
      <c r="J44" s="223">
        <f>IF(J$39=0%,"-",IF(J$2=0,"-",YOUI!$B44))</f>
        <v>1</v>
      </c>
      <c r="K44" s="223"/>
      <c r="L44" s="223"/>
      <c r="M44" s="223"/>
      <c r="N44" s="223"/>
      <c r="O44" s="223"/>
      <c r="P44" s="223"/>
      <c r="Q44" s="223"/>
      <c r="R44" s="223"/>
      <c r="S44" s="223"/>
      <c r="T44" s="223"/>
      <c r="U44" s="223"/>
      <c r="V44" s="223"/>
      <c r="W44" s="223"/>
      <c r="X44" s="223"/>
      <c r="Y44" s="223"/>
      <c r="Z44" s="223"/>
      <c r="AA44" s="223"/>
      <c r="AB44" s="223"/>
      <c r="AC44" s="223"/>
      <c r="AD44" s="223"/>
      <c r="AE44" s="223"/>
      <c r="AF44" s="223"/>
      <c r="AG44" s="223"/>
    </row>
    <row r="45" spans="1:35" ht="18" customHeight="1" x14ac:dyDescent="0.2">
      <c r="A45" s="86" t="str">
        <f>REPORT!AL4</f>
        <v>WEBSITE EDUCATION</v>
      </c>
      <c r="B45" s="3">
        <f t="shared" si="2"/>
        <v>0</v>
      </c>
      <c r="C45" s="219" t="s">
        <v>1</v>
      </c>
      <c r="D45" s="208">
        <f>IF(D$39=0%,"-",IF(D$2=0,"-",AAMI!$B45))</f>
        <v>0</v>
      </c>
      <c r="E45" s="208">
        <f>IF(E$39=0%,"-",IF(E$2=0,"-",ALLIANZ!$B45))</f>
        <v>0</v>
      </c>
      <c r="F45" s="208">
        <f>IF(F$39=0%,"-",IF(F$2=0,"-",'BUDGET DIRECT'!$B45))</f>
        <v>0</v>
      </c>
      <c r="G45" s="208">
        <f>IF(G$39=0%,"-",IF(G$2=0,"-",NRMA!$B45))</f>
        <v>0</v>
      </c>
      <c r="H45" s="208">
        <f>IF(H$39=0%,"-",IF(H$2=0,"-",RAC!$B45))</f>
        <v>0</v>
      </c>
      <c r="I45" s="208">
        <f>IF(I$39=0%,"-",IF(I$2=0,"-",RACV!$B45))</f>
        <v>0</v>
      </c>
      <c r="J45" s="208">
        <f>IF(J$39=0%,"-",IF(J$2=0,"-",YOUI!$B45))</f>
        <v>0</v>
      </c>
      <c r="K45" s="208"/>
      <c r="L45" s="208"/>
      <c r="M45" s="208"/>
      <c r="N45" s="208"/>
      <c r="O45" s="208"/>
      <c r="P45" s="208"/>
      <c r="Q45" s="208"/>
      <c r="R45" s="208"/>
      <c r="S45" s="208"/>
      <c r="T45" s="208"/>
      <c r="U45" s="208"/>
      <c r="V45" s="208"/>
      <c r="W45" s="208"/>
      <c r="X45" s="208"/>
      <c r="Y45" s="208"/>
      <c r="Z45" s="208"/>
      <c r="AA45" s="208"/>
      <c r="AB45" s="208"/>
      <c r="AC45" s="208"/>
      <c r="AD45" s="208"/>
      <c r="AE45" s="208"/>
      <c r="AF45" s="208"/>
      <c r="AG45" s="208"/>
      <c r="AI45" t="s">
        <v>1</v>
      </c>
    </row>
    <row r="46" spans="1:35" ht="18" customHeight="1" x14ac:dyDescent="0.2">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row>
    <row r="47" spans="1:35" ht="18" customHeight="1" x14ac:dyDescent="0.2">
      <c r="A47" s="225" t="s">
        <v>60</v>
      </c>
      <c r="B47" s="226"/>
      <c r="C47" s="87" t="s">
        <v>1</v>
      </c>
      <c r="D47" s="227" t="str">
        <f t="shared" ref="D47:L47" si="3">D1</f>
        <v>AAMI</v>
      </c>
      <c r="E47" s="227" t="str">
        <f t="shared" si="3"/>
        <v>ALLIANZ</v>
      </c>
      <c r="F47" s="227" t="str">
        <f t="shared" si="3"/>
        <v>BUDGET DIRECT</v>
      </c>
      <c r="G47" s="227" t="str">
        <f t="shared" si="3"/>
        <v>NRMA</v>
      </c>
      <c r="H47" s="227" t="str">
        <f t="shared" si="3"/>
        <v>RAC</v>
      </c>
      <c r="I47" s="227" t="str">
        <f t="shared" si="3"/>
        <v>RACV</v>
      </c>
      <c r="J47" s="227" t="str">
        <f t="shared" si="3"/>
        <v>YOUI</v>
      </c>
      <c r="K47" s="227" t="str">
        <f t="shared" si="3"/>
        <v>CAR 8</v>
      </c>
      <c r="L47" s="227" t="str">
        <f t="shared" si="3"/>
        <v>CAR 9</v>
      </c>
      <c r="M47" s="227" t="str">
        <f t="shared" ref="M47:AG47" si="4">M1</f>
        <v>CAR 10</v>
      </c>
      <c r="N47" s="227" t="str">
        <f t="shared" si="4"/>
        <v>CAR 11</v>
      </c>
      <c r="O47" s="227" t="str">
        <f t="shared" si="4"/>
        <v>CAR 12</v>
      </c>
      <c r="P47" s="227" t="str">
        <f t="shared" si="4"/>
        <v>CAR 13</v>
      </c>
      <c r="Q47" s="227" t="str">
        <f t="shared" si="4"/>
        <v>CAR 14</v>
      </c>
      <c r="R47" s="227" t="str">
        <f t="shared" si="4"/>
        <v>CAR 15</v>
      </c>
      <c r="S47" s="227" t="str">
        <f t="shared" si="4"/>
        <v>CAR 16</v>
      </c>
      <c r="T47" s="227" t="str">
        <f t="shared" si="4"/>
        <v>CAR 17</v>
      </c>
      <c r="U47" s="227" t="str">
        <f t="shared" si="4"/>
        <v>CAR 18</v>
      </c>
      <c r="V47" s="227" t="str">
        <f t="shared" si="4"/>
        <v>CAR 19</v>
      </c>
      <c r="W47" s="227" t="str">
        <f t="shared" si="4"/>
        <v>CAR 20</v>
      </c>
      <c r="X47" s="227" t="str">
        <f t="shared" si="4"/>
        <v>CAR 21</v>
      </c>
      <c r="Y47" s="227" t="str">
        <f t="shared" si="4"/>
        <v>CAR 22</v>
      </c>
      <c r="Z47" s="227" t="str">
        <f t="shared" si="4"/>
        <v>CAR 23</v>
      </c>
      <c r="AA47" s="227" t="str">
        <f t="shared" si="4"/>
        <v>CAR 24</v>
      </c>
      <c r="AB47" s="227"/>
      <c r="AC47" s="227"/>
      <c r="AD47" s="227"/>
      <c r="AE47" s="227" t="str">
        <f t="shared" si="4"/>
        <v>CAR 28</v>
      </c>
      <c r="AF47" s="227" t="str">
        <f t="shared" si="4"/>
        <v>CAR 29</v>
      </c>
      <c r="AG47" s="227" t="str">
        <f t="shared" si="4"/>
        <v>CAR 30</v>
      </c>
    </row>
    <row r="48" spans="1:35" ht="21" x14ac:dyDescent="0.2">
      <c r="A48" s="88" t="s">
        <v>61</v>
      </c>
      <c r="B48" s="228">
        <f>IF(B51="-","-",AVERAGE(D48:L48))</f>
        <v>0.50856122448979579</v>
      </c>
      <c r="C48" s="229" t="s">
        <v>1</v>
      </c>
      <c r="D48" s="89">
        <f t="shared" ref="D48:I48" si="5">IF(D51="-","-",IF(D$67&lt;0%,0%,D$67))</f>
        <v>0.38545833333333335</v>
      </c>
      <c r="E48" s="89">
        <f t="shared" si="5"/>
        <v>0.43675595238095244</v>
      </c>
      <c r="F48" s="89">
        <f t="shared" si="5"/>
        <v>0.55829166666666663</v>
      </c>
      <c r="G48" s="89">
        <f t="shared" si="5"/>
        <v>0.59195833333333325</v>
      </c>
      <c r="H48" s="89">
        <f t="shared" si="5"/>
        <v>0.64687103174603167</v>
      </c>
      <c r="I48" s="89">
        <f t="shared" si="5"/>
        <v>0.19514880952380947</v>
      </c>
      <c r="J48" s="89">
        <f>IF(J51="-","-",IF(J$67&lt;0%,0%,J$67))</f>
        <v>0.74544444444444435</v>
      </c>
      <c r="K48" s="111"/>
      <c r="L48" s="111"/>
      <c r="M48" s="111"/>
      <c r="N48" s="111"/>
      <c r="O48" s="111"/>
      <c r="P48" s="111"/>
      <c r="Q48" s="111"/>
      <c r="R48" s="111"/>
      <c r="S48" s="111"/>
      <c r="T48" s="111"/>
      <c r="U48" s="111"/>
      <c r="V48" s="111"/>
      <c r="W48" s="111"/>
      <c r="X48" s="111"/>
      <c r="Y48" s="111"/>
      <c r="Z48" s="111"/>
      <c r="AA48" s="111"/>
      <c r="AB48" s="111"/>
      <c r="AC48" s="111"/>
      <c r="AD48" s="111"/>
      <c r="AE48" s="111"/>
      <c r="AF48" s="111"/>
      <c r="AG48" s="111"/>
    </row>
    <row r="49" spans="1:33" ht="19" x14ac:dyDescent="0.2">
      <c r="A49" s="230" t="s">
        <v>1</v>
      </c>
      <c r="B49" s="231" t="s">
        <v>1</v>
      </c>
      <c r="C49" s="232"/>
      <c r="D49" s="232"/>
      <c r="E49" s="232"/>
      <c r="F49" s="232"/>
      <c r="G49" s="232"/>
      <c r="H49" s="232"/>
      <c r="I49" s="232"/>
      <c r="J49" s="232"/>
      <c r="K49" s="111"/>
      <c r="L49" s="111"/>
      <c r="M49" s="111"/>
      <c r="N49" s="111"/>
      <c r="O49" s="111"/>
      <c r="P49" s="111"/>
      <c r="Q49" s="111"/>
      <c r="R49" s="111"/>
      <c r="S49" s="111"/>
      <c r="T49" s="111"/>
      <c r="U49" s="111"/>
      <c r="V49" s="111"/>
      <c r="W49" s="111"/>
      <c r="X49" s="111"/>
      <c r="Y49" s="111"/>
      <c r="Z49" s="111"/>
      <c r="AA49" s="111"/>
      <c r="AB49" s="111"/>
      <c r="AC49" s="111"/>
      <c r="AD49" s="111"/>
      <c r="AE49" s="111"/>
      <c r="AF49" s="111"/>
      <c r="AG49" s="111"/>
    </row>
    <row r="50" spans="1:33" ht="19" x14ac:dyDescent="0.2">
      <c r="A50" s="230"/>
      <c r="B50" s="233" t="s">
        <v>1</v>
      </c>
      <c r="C50" s="234" t="s">
        <v>62</v>
      </c>
      <c r="D50" s="232"/>
      <c r="E50" s="232"/>
      <c r="F50" s="232"/>
      <c r="G50" s="232"/>
      <c r="H50" s="232"/>
      <c r="I50" s="232"/>
      <c r="J50" s="232"/>
      <c r="K50" s="111"/>
      <c r="L50" s="111"/>
      <c r="M50" s="111"/>
      <c r="N50" s="111"/>
      <c r="O50" s="111"/>
      <c r="P50" s="111"/>
      <c r="Q50" s="111"/>
      <c r="R50" s="111"/>
      <c r="S50" s="111"/>
      <c r="T50" s="111"/>
      <c r="U50" s="111"/>
      <c r="V50" s="111"/>
      <c r="W50" s="111"/>
      <c r="X50" s="111"/>
      <c r="Y50" s="111"/>
      <c r="Z50" s="111"/>
      <c r="AA50" s="111"/>
      <c r="AB50" s="111"/>
      <c r="AC50" s="111"/>
      <c r="AD50" s="111"/>
      <c r="AE50" s="111"/>
      <c r="AF50" s="111"/>
      <c r="AG50" s="111"/>
    </row>
    <row r="51" spans="1:33" x14ac:dyDescent="0.2">
      <c r="A51" s="91" t="s">
        <v>63</v>
      </c>
      <c r="B51" s="92">
        <f>IF(D51="-","-",AVERAGE(D51:L51))</f>
        <v>0.55651360544217687</v>
      </c>
      <c r="C51" s="93">
        <v>0.3</v>
      </c>
      <c r="D51" s="282">
        <f>[1]OVERALL!D$4</f>
        <v>0.39805555555555561</v>
      </c>
      <c r="E51" s="282">
        <f>[1]OVERALL!E$4</f>
        <v>0.56904761904761902</v>
      </c>
      <c r="F51" s="282">
        <f>[1]OVERALL!F$4</f>
        <v>0.71375</v>
      </c>
      <c r="G51" s="282">
        <f>[1]OVERALL!G$4</f>
        <v>0.58291666666666664</v>
      </c>
      <c r="H51" s="282">
        <f>[1]OVERALL!H$4</f>
        <v>0.7335515873015872</v>
      </c>
      <c r="I51" s="282">
        <f>[1]OVERALL!I$4</f>
        <v>0.14077380952380952</v>
      </c>
      <c r="J51" s="282">
        <f>[1]OVERALL!J$4</f>
        <v>0.75749999999999995</v>
      </c>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row>
    <row r="52" spans="1:33" x14ac:dyDescent="0.2">
      <c r="A52" s="95" t="s">
        <v>64</v>
      </c>
      <c r="B52" s="96">
        <f>IF($C$2=0,"-",AVERAGE(D52:L52))</f>
        <v>0.56964285714285701</v>
      </c>
      <c r="C52" s="93">
        <v>0.7</v>
      </c>
      <c r="D52" s="94">
        <f t="shared" ref="D52:J52" si="6">D4</f>
        <v>0.5229166666666667</v>
      </c>
      <c r="E52" s="94">
        <f t="shared" si="6"/>
        <v>0.5229166666666667</v>
      </c>
      <c r="F52" s="94">
        <f t="shared" si="6"/>
        <v>0.4916666666666667</v>
      </c>
      <c r="G52" s="94">
        <f t="shared" si="6"/>
        <v>0.59583333333333333</v>
      </c>
      <c r="H52" s="94">
        <f t="shared" si="6"/>
        <v>0.60972222222222228</v>
      </c>
      <c r="I52" s="94">
        <f t="shared" si="6"/>
        <v>0.50416666666666665</v>
      </c>
      <c r="J52" s="94">
        <f t="shared" si="6"/>
        <v>0.7402777777777777</v>
      </c>
      <c r="K52" s="111"/>
      <c r="L52" s="111"/>
      <c r="M52" s="111"/>
      <c r="N52" s="111"/>
      <c r="O52" s="111"/>
      <c r="P52" s="111"/>
      <c r="Q52" s="111"/>
      <c r="R52" s="111"/>
      <c r="S52" s="111"/>
      <c r="T52" s="111"/>
      <c r="U52" s="111"/>
      <c r="V52" s="111"/>
      <c r="W52" s="111"/>
      <c r="X52" s="111"/>
      <c r="Y52" s="111"/>
      <c r="Z52" s="111"/>
      <c r="AA52" s="111"/>
      <c r="AB52" s="111"/>
      <c r="AC52" s="111"/>
      <c r="AD52" s="111"/>
      <c r="AE52" s="111"/>
      <c r="AF52" s="111"/>
      <c r="AG52" s="111"/>
    </row>
    <row r="53" spans="1:33" x14ac:dyDescent="0.2">
      <c r="A53" s="236" t="s">
        <v>1</v>
      </c>
      <c r="B53" s="235"/>
      <c r="C53" s="237"/>
      <c r="D53" s="235"/>
      <c r="E53" s="235"/>
      <c r="F53" s="235"/>
      <c r="G53" s="235"/>
      <c r="H53" s="235"/>
      <c r="I53" s="235"/>
      <c r="J53" s="235"/>
      <c r="K53" s="111"/>
      <c r="L53" s="111"/>
      <c r="M53" s="111"/>
      <c r="N53" s="111"/>
      <c r="O53" s="111"/>
      <c r="P53" s="111"/>
      <c r="Q53" s="111"/>
      <c r="R53" s="111"/>
      <c r="S53" s="111"/>
      <c r="T53" s="111"/>
      <c r="U53" s="111"/>
      <c r="V53" s="111"/>
      <c r="W53" s="111"/>
      <c r="X53" s="111"/>
      <c r="Y53" s="111"/>
      <c r="Z53" s="111"/>
      <c r="AA53" s="111"/>
      <c r="AB53" s="111"/>
      <c r="AC53" s="111"/>
      <c r="AD53" s="111"/>
      <c r="AE53" s="111"/>
      <c r="AF53" s="111"/>
      <c r="AG53" s="111"/>
    </row>
    <row r="54" spans="1:33" x14ac:dyDescent="0.2">
      <c r="A54" s="238" t="s">
        <v>65</v>
      </c>
      <c r="B54" s="111"/>
      <c r="C54" s="239" t="s">
        <v>1</v>
      </c>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c r="AG54" s="111"/>
    </row>
    <row r="55" spans="1:33" x14ac:dyDescent="0.2">
      <c r="A55" s="91" t="str">
        <f>A51</f>
        <v>ACCESS</v>
      </c>
      <c r="B55" s="92">
        <f>IF(B51="-","-",B51*$C$51)</f>
        <v>0.16695408163265305</v>
      </c>
      <c r="C55" s="245"/>
      <c r="D55" s="97">
        <f t="shared" ref="D55:I55" si="7">IF(D51="-","-",D51*$C$51)</f>
        <v>0.11941666666666667</v>
      </c>
      <c r="E55" s="97">
        <f t="shared" si="7"/>
        <v>0.17071428571428571</v>
      </c>
      <c r="F55" s="97">
        <f t="shared" si="7"/>
        <v>0.21412499999999998</v>
      </c>
      <c r="G55" s="97">
        <f t="shared" si="7"/>
        <v>0.17487499999999997</v>
      </c>
      <c r="H55" s="97">
        <f t="shared" si="7"/>
        <v>0.22006547619047614</v>
      </c>
      <c r="I55" s="97">
        <f t="shared" si="7"/>
        <v>4.2232142857142857E-2</v>
      </c>
      <c r="J55" s="97">
        <f>IF(J51="-","-",J51*$C$51)</f>
        <v>0.22724999999999998</v>
      </c>
      <c r="K55" s="111"/>
      <c r="L55" s="111"/>
      <c r="M55" s="111"/>
      <c r="N55" s="111"/>
      <c r="O55" s="111"/>
      <c r="P55" s="111"/>
      <c r="Q55" s="111"/>
      <c r="R55" s="111"/>
      <c r="S55" s="111"/>
      <c r="T55" s="111"/>
      <c r="U55" s="111"/>
      <c r="V55" s="111"/>
      <c r="W55" s="111"/>
      <c r="X55" s="111"/>
      <c r="Y55" s="111"/>
      <c r="Z55" s="111"/>
      <c r="AA55" s="111"/>
      <c r="AB55" s="111"/>
      <c r="AC55" s="111"/>
      <c r="AD55" s="111"/>
      <c r="AE55" s="111"/>
      <c r="AF55" s="111"/>
      <c r="AG55" s="111"/>
    </row>
    <row r="56" spans="1:33" x14ac:dyDescent="0.2">
      <c r="A56" s="95" t="str">
        <f>A52</f>
        <v>QUALITY</v>
      </c>
      <c r="B56" s="96">
        <f>IF($C$2=0,"-",B52*$C$52)</f>
        <v>0.39874999999999988</v>
      </c>
      <c r="C56" s="245"/>
      <c r="D56" s="98">
        <f t="shared" ref="D56:J56" si="8">IF(D52="-","-",D52*$C$52)</f>
        <v>0.36604166666666665</v>
      </c>
      <c r="E56" s="98">
        <f t="shared" si="8"/>
        <v>0.36604166666666665</v>
      </c>
      <c r="F56" s="98">
        <f t="shared" si="8"/>
        <v>0.34416666666666668</v>
      </c>
      <c r="G56" s="98">
        <f t="shared" si="8"/>
        <v>0.41708333333333331</v>
      </c>
      <c r="H56" s="98">
        <f t="shared" si="8"/>
        <v>0.42680555555555555</v>
      </c>
      <c r="I56" s="98">
        <f t="shared" si="8"/>
        <v>0.35291666666666666</v>
      </c>
      <c r="J56" s="98">
        <f t="shared" si="8"/>
        <v>0.5181944444444444</v>
      </c>
      <c r="K56" s="111"/>
      <c r="L56" s="111"/>
      <c r="M56" s="111"/>
      <c r="N56" s="111"/>
      <c r="O56" s="111"/>
      <c r="P56" s="111"/>
      <c r="Q56" s="111"/>
      <c r="R56" s="111"/>
      <c r="S56" s="111"/>
      <c r="T56" s="111"/>
      <c r="U56" s="111"/>
      <c r="V56" s="111"/>
      <c r="W56" s="111"/>
      <c r="X56" s="111"/>
      <c r="Y56" s="111"/>
      <c r="Z56" s="111"/>
      <c r="AA56" s="111"/>
      <c r="AB56" s="111"/>
      <c r="AC56" s="111"/>
      <c r="AD56" s="111"/>
      <c r="AE56" s="111"/>
      <c r="AF56" s="111"/>
      <c r="AG56" s="111"/>
    </row>
    <row r="57" spans="1:33" ht="19" x14ac:dyDescent="0.25">
      <c r="A57" s="99" t="s">
        <v>66</v>
      </c>
      <c r="B57" s="100">
        <f>IF(B51="-","-",AVERAGE(D57:L57))</f>
        <v>0.56570408163265307</v>
      </c>
      <c r="C57" s="240" t="s">
        <v>1</v>
      </c>
      <c r="D57" s="100">
        <f t="shared" ref="D57:I57" si="9">IF(D51="-","-",SUM(D55:D56))</f>
        <v>0.48545833333333333</v>
      </c>
      <c r="E57" s="100">
        <f t="shared" si="9"/>
        <v>0.53675595238095242</v>
      </c>
      <c r="F57" s="100">
        <f t="shared" si="9"/>
        <v>0.55829166666666663</v>
      </c>
      <c r="G57" s="100">
        <f t="shared" si="9"/>
        <v>0.59195833333333325</v>
      </c>
      <c r="H57" s="100">
        <f t="shared" si="9"/>
        <v>0.64687103174603167</v>
      </c>
      <c r="I57" s="100">
        <f t="shared" si="9"/>
        <v>0.39514880952380949</v>
      </c>
      <c r="J57" s="100">
        <f>IF(J51="-","-",SUM(J55:J56))</f>
        <v>0.74544444444444435</v>
      </c>
      <c r="K57" s="111"/>
      <c r="L57" s="111"/>
      <c r="M57" s="111"/>
      <c r="N57" s="111"/>
      <c r="O57" s="111"/>
      <c r="P57" s="111"/>
      <c r="Q57" s="111"/>
      <c r="R57" s="111"/>
      <c r="S57" s="111"/>
      <c r="T57" s="111"/>
      <c r="U57" s="111"/>
      <c r="V57" s="111"/>
      <c r="W57" s="111"/>
      <c r="X57" s="111"/>
      <c r="Y57" s="111"/>
      <c r="Z57" s="111"/>
      <c r="AA57" s="111"/>
      <c r="AB57" s="111"/>
      <c r="AC57" s="111"/>
      <c r="AD57" s="111"/>
      <c r="AE57" s="111"/>
      <c r="AF57" s="111"/>
      <c r="AG57" s="111"/>
    </row>
    <row r="58" spans="1:33" x14ac:dyDescent="0.2">
      <c r="A58" s="111"/>
      <c r="B58" s="111"/>
      <c r="C58" s="111"/>
      <c r="D58" s="241" t="s">
        <v>1</v>
      </c>
      <c r="E58" s="241" t="s">
        <v>1</v>
      </c>
      <c r="F58" s="241" t="s">
        <v>1</v>
      </c>
      <c r="G58" s="241" t="s">
        <v>1</v>
      </c>
      <c r="H58" s="241" t="s">
        <v>1</v>
      </c>
      <c r="I58" s="241" t="s">
        <v>1</v>
      </c>
      <c r="J58" s="241" t="s">
        <v>1</v>
      </c>
      <c r="K58" s="111"/>
      <c r="L58" s="111"/>
      <c r="M58" s="111"/>
      <c r="N58" s="111"/>
      <c r="O58" s="111"/>
      <c r="P58" s="111"/>
      <c r="Q58" s="111"/>
      <c r="R58" s="111"/>
      <c r="S58" s="111"/>
      <c r="T58" s="111"/>
      <c r="U58" s="111"/>
      <c r="V58" s="111"/>
      <c r="W58" s="111"/>
      <c r="X58" s="111"/>
      <c r="Y58" s="111"/>
      <c r="Z58" s="111"/>
      <c r="AA58" s="111"/>
      <c r="AB58" s="111"/>
      <c r="AC58" s="111"/>
      <c r="AD58" s="111"/>
      <c r="AE58" s="111"/>
      <c r="AF58" s="111"/>
      <c r="AG58" s="111"/>
    </row>
    <row r="59" spans="1:33" x14ac:dyDescent="0.2">
      <c r="A59" s="101" t="s">
        <v>67</v>
      </c>
      <c r="B59" s="250">
        <f>IF(B51="-","-",AVERAGE(D59:L59))</f>
        <v>0.80952380952380942</v>
      </c>
      <c r="C59" s="259"/>
      <c r="D59" s="102">
        <f t="shared" ref="D59:J59" si="10">D39</f>
        <v>0.66666666666666663</v>
      </c>
      <c r="E59" s="102">
        <f t="shared" si="10"/>
        <v>0.66666666666666663</v>
      </c>
      <c r="F59" s="102">
        <f t="shared" si="10"/>
        <v>1</v>
      </c>
      <c r="G59" s="102">
        <f t="shared" si="10"/>
        <v>1</v>
      </c>
      <c r="H59" s="102">
        <f t="shared" si="10"/>
        <v>1</v>
      </c>
      <c r="I59" s="102">
        <f t="shared" si="10"/>
        <v>0.33333333333333331</v>
      </c>
      <c r="J59" s="102">
        <f t="shared" si="10"/>
        <v>1</v>
      </c>
      <c r="K59" s="111"/>
      <c r="L59" s="111"/>
      <c r="M59" s="111"/>
      <c r="N59" s="111"/>
      <c r="O59" s="111"/>
      <c r="P59" s="111"/>
      <c r="Q59" s="111"/>
      <c r="R59" s="111"/>
      <c r="S59" s="111"/>
      <c r="T59" s="111"/>
      <c r="U59" s="111"/>
      <c r="V59" s="111"/>
      <c r="W59" s="111"/>
      <c r="X59" s="111"/>
      <c r="Y59" s="111"/>
      <c r="Z59" s="111"/>
      <c r="AA59" s="111"/>
      <c r="AB59" s="111"/>
      <c r="AC59" s="111"/>
      <c r="AD59" s="111"/>
      <c r="AE59" s="111"/>
      <c r="AF59" s="111"/>
      <c r="AG59" s="111"/>
    </row>
    <row r="60" spans="1:33" x14ac:dyDescent="0.2">
      <c r="A60" s="103" t="s">
        <v>68</v>
      </c>
      <c r="B60" s="343" t="s">
        <v>1</v>
      </c>
      <c r="C60" s="344"/>
      <c r="D60" s="104">
        <f t="shared" ref="D60:I60" si="11">IF(D51="-","-",SUM(D63:D66))</f>
        <v>0.1</v>
      </c>
      <c r="E60" s="104">
        <f t="shared" si="11"/>
        <v>0.1</v>
      </c>
      <c r="F60" s="104">
        <f t="shared" si="11"/>
        <v>0</v>
      </c>
      <c r="G60" s="104">
        <f t="shared" si="11"/>
        <v>0</v>
      </c>
      <c r="H60" s="104">
        <f t="shared" si="11"/>
        <v>0</v>
      </c>
      <c r="I60" s="104">
        <f t="shared" si="11"/>
        <v>0.2</v>
      </c>
      <c r="J60" s="104">
        <f>IF(J51="-","-",SUM(J63:J66))</f>
        <v>0</v>
      </c>
      <c r="K60" s="111"/>
      <c r="L60" s="111"/>
      <c r="M60" s="111"/>
      <c r="N60" s="111"/>
      <c r="O60" s="111"/>
      <c r="P60" s="111"/>
      <c r="Q60" s="111"/>
      <c r="R60" s="111"/>
      <c r="S60" s="111"/>
      <c r="T60" s="111"/>
      <c r="U60" s="111"/>
      <c r="V60" s="111"/>
      <c r="W60" s="111"/>
      <c r="X60" s="111"/>
      <c r="Y60" s="111"/>
      <c r="Z60" s="111"/>
      <c r="AA60" s="111"/>
      <c r="AB60" s="111"/>
      <c r="AC60" s="111"/>
      <c r="AD60" s="111"/>
      <c r="AE60" s="111"/>
      <c r="AF60" s="111"/>
      <c r="AG60" s="111"/>
    </row>
    <row r="61" spans="1:33" x14ac:dyDescent="0.2">
      <c r="A61" s="242"/>
      <c r="B61" s="117"/>
      <c r="C61" s="118"/>
      <c r="D61" s="117"/>
      <c r="E61" s="117"/>
      <c r="F61" s="117"/>
      <c r="G61" s="117"/>
      <c r="H61" s="117"/>
      <c r="I61" s="117"/>
      <c r="J61" s="117"/>
      <c r="K61" s="111"/>
      <c r="L61" s="111"/>
      <c r="M61" s="111"/>
      <c r="N61" s="111"/>
      <c r="O61" s="111"/>
      <c r="P61" s="111"/>
      <c r="Q61" s="111"/>
      <c r="R61" s="111"/>
      <c r="S61" s="111"/>
      <c r="T61" s="111"/>
      <c r="U61" s="111"/>
      <c r="V61" s="111"/>
      <c r="W61" s="111"/>
      <c r="X61" s="111"/>
      <c r="Y61" s="111"/>
      <c r="Z61" s="111"/>
      <c r="AA61" s="111"/>
      <c r="AB61" s="111"/>
      <c r="AC61" s="111"/>
      <c r="AD61" s="111"/>
      <c r="AE61" s="111"/>
      <c r="AF61" s="111"/>
      <c r="AG61" s="111"/>
    </row>
    <row r="62" spans="1:33" ht="19" x14ac:dyDescent="0.25">
      <c r="A62" s="243" t="s">
        <v>68</v>
      </c>
      <c r="B62" s="244"/>
      <c r="C62" s="118"/>
      <c r="D62" s="245"/>
      <c r="E62" s="245"/>
      <c r="F62" s="245"/>
      <c r="G62" s="245"/>
      <c r="H62" s="245"/>
      <c r="I62" s="245"/>
      <c r="J62" s="245"/>
      <c r="K62" s="111"/>
      <c r="L62" s="111"/>
      <c r="M62" s="111"/>
      <c r="N62" s="111"/>
      <c r="O62" s="111"/>
      <c r="P62" s="111"/>
      <c r="Q62" s="111"/>
      <c r="R62" s="111"/>
      <c r="S62" s="111"/>
      <c r="T62" s="111"/>
      <c r="U62" s="111"/>
      <c r="V62" s="111"/>
      <c r="W62" s="111"/>
      <c r="X62" s="111"/>
      <c r="Y62" s="111"/>
      <c r="Z62" s="111"/>
      <c r="AA62" s="111"/>
      <c r="AB62" s="111"/>
      <c r="AC62" s="111"/>
      <c r="AD62" s="111"/>
      <c r="AE62" s="111"/>
      <c r="AF62" s="111"/>
      <c r="AG62" s="111"/>
    </row>
    <row r="63" spans="1:33" x14ac:dyDescent="0.2">
      <c r="A63" s="105" t="s">
        <v>69</v>
      </c>
      <c r="B63" s="106">
        <v>0</v>
      </c>
      <c r="C63" s="223"/>
      <c r="D63" s="263" t="str">
        <f t="shared" ref="D63:J63" si="12">IF(D59&gt;75%, $B$63, "-")</f>
        <v>-</v>
      </c>
      <c r="E63" s="263" t="str">
        <f t="shared" si="12"/>
        <v>-</v>
      </c>
      <c r="F63" s="263">
        <f t="shared" si="12"/>
        <v>0</v>
      </c>
      <c r="G63" s="263">
        <f t="shared" si="12"/>
        <v>0</v>
      </c>
      <c r="H63" s="263">
        <f t="shared" si="12"/>
        <v>0</v>
      </c>
      <c r="I63" s="263" t="str">
        <f t="shared" si="12"/>
        <v>-</v>
      </c>
      <c r="J63" s="263">
        <f t="shared" si="12"/>
        <v>0</v>
      </c>
      <c r="K63" s="111"/>
      <c r="L63" s="111"/>
      <c r="M63" s="111"/>
      <c r="N63" s="111"/>
      <c r="O63" s="111"/>
      <c r="P63" s="111"/>
      <c r="Q63" s="111"/>
      <c r="R63" s="111"/>
      <c r="S63" s="111"/>
      <c r="T63" s="111"/>
      <c r="U63" s="111"/>
      <c r="V63" s="111"/>
      <c r="W63" s="111"/>
      <c r="X63" s="111"/>
      <c r="Y63" s="111"/>
      <c r="Z63" s="111"/>
      <c r="AA63" s="111"/>
      <c r="AB63" s="111"/>
      <c r="AC63" s="111"/>
      <c r="AD63" s="111"/>
      <c r="AE63" s="111"/>
      <c r="AF63" s="111"/>
      <c r="AG63" s="111"/>
    </row>
    <row r="64" spans="1:33" x14ac:dyDescent="0.2">
      <c r="A64" s="246" t="s">
        <v>70</v>
      </c>
      <c r="B64" s="106">
        <v>0.1</v>
      </c>
      <c r="C64" s="260"/>
      <c r="D64" s="263">
        <f t="shared" ref="D64:J64" si="13">IF(D59&gt;50%, IF(D59&lt;=75%, $B$64, "-"), "-")</f>
        <v>0.1</v>
      </c>
      <c r="E64" s="263">
        <f t="shared" si="13"/>
        <v>0.1</v>
      </c>
      <c r="F64" s="263" t="str">
        <f t="shared" si="13"/>
        <v>-</v>
      </c>
      <c r="G64" s="263" t="str">
        <f t="shared" si="13"/>
        <v>-</v>
      </c>
      <c r="H64" s="263" t="str">
        <f t="shared" si="13"/>
        <v>-</v>
      </c>
      <c r="I64" s="263" t="str">
        <f t="shared" si="13"/>
        <v>-</v>
      </c>
      <c r="J64" s="263" t="str">
        <f t="shared" si="13"/>
        <v>-</v>
      </c>
      <c r="K64" s="111"/>
      <c r="L64" s="111"/>
      <c r="M64" s="111"/>
      <c r="N64" s="111"/>
      <c r="O64" s="111"/>
      <c r="P64" s="111"/>
      <c r="Q64" s="111"/>
      <c r="R64" s="111"/>
      <c r="S64" s="111"/>
      <c r="T64" s="111"/>
      <c r="U64" s="111"/>
      <c r="V64" s="111"/>
      <c r="W64" s="111"/>
      <c r="X64" s="111"/>
      <c r="Y64" s="111"/>
      <c r="Z64" s="111"/>
      <c r="AA64" s="111"/>
      <c r="AB64" s="111"/>
      <c r="AC64" s="111"/>
      <c r="AD64" s="111"/>
      <c r="AE64" s="111"/>
      <c r="AF64" s="111"/>
      <c r="AG64" s="111"/>
    </row>
    <row r="65" spans="1:33" x14ac:dyDescent="0.2">
      <c r="A65" s="246" t="s">
        <v>71</v>
      </c>
      <c r="B65" s="106">
        <v>0.2</v>
      </c>
      <c r="C65" s="260"/>
      <c r="D65" s="263" t="str">
        <f t="shared" ref="D65:J65" si="14">IF(D59&lt;=50%, IF(D59&gt;25%, $B$65, "-"), "-")</f>
        <v>-</v>
      </c>
      <c r="E65" s="263" t="str">
        <f t="shared" si="14"/>
        <v>-</v>
      </c>
      <c r="F65" s="263" t="str">
        <f t="shared" si="14"/>
        <v>-</v>
      </c>
      <c r="G65" s="263" t="str">
        <f t="shared" si="14"/>
        <v>-</v>
      </c>
      <c r="H65" s="263" t="str">
        <f t="shared" si="14"/>
        <v>-</v>
      </c>
      <c r="I65" s="263">
        <f t="shared" si="14"/>
        <v>0.2</v>
      </c>
      <c r="J65" s="263" t="str">
        <f t="shared" si="14"/>
        <v>-</v>
      </c>
      <c r="K65" s="111"/>
      <c r="L65" s="111"/>
      <c r="M65" s="111"/>
      <c r="N65" s="111"/>
      <c r="O65" s="111"/>
      <c r="P65" s="111"/>
      <c r="Q65" s="111"/>
      <c r="R65" s="111"/>
      <c r="S65" s="111"/>
      <c r="T65" s="111"/>
      <c r="U65" s="111"/>
      <c r="V65" s="111"/>
      <c r="W65" s="111"/>
      <c r="X65" s="111"/>
      <c r="Y65" s="111"/>
      <c r="Z65" s="111"/>
      <c r="AA65" s="111"/>
      <c r="AB65" s="111"/>
      <c r="AC65" s="111"/>
      <c r="AD65" s="111"/>
      <c r="AE65" s="111"/>
      <c r="AF65" s="111"/>
      <c r="AG65" s="111"/>
    </row>
    <row r="66" spans="1:33" x14ac:dyDescent="0.2">
      <c r="A66" s="247" t="s">
        <v>72</v>
      </c>
      <c r="B66" s="106">
        <v>0.3</v>
      </c>
      <c r="C66" s="261"/>
      <c r="D66" s="263" t="str">
        <f t="shared" ref="D66:J66" si="15">IF(D59&lt;=25%, $B$66, "-")</f>
        <v>-</v>
      </c>
      <c r="E66" s="263" t="str">
        <f t="shared" si="15"/>
        <v>-</v>
      </c>
      <c r="F66" s="263" t="str">
        <f t="shared" si="15"/>
        <v>-</v>
      </c>
      <c r="G66" s="263" t="str">
        <f t="shared" si="15"/>
        <v>-</v>
      </c>
      <c r="H66" s="263" t="str">
        <f t="shared" si="15"/>
        <v>-</v>
      </c>
      <c r="I66" s="263" t="str">
        <f t="shared" si="15"/>
        <v>-</v>
      </c>
      <c r="J66" s="263" t="str">
        <f t="shared" si="15"/>
        <v>-</v>
      </c>
      <c r="K66" s="111"/>
      <c r="L66" s="111"/>
      <c r="M66" s="111"/>
      <c r="N66" s="111"/>
      <c r="O66" s="111"/>
      <c r="P66" s="111"/>
      <c r="Q66" s="111"/>
      <c r="R66" s="111"/>
      <c r="S66" s="111"/>
      <c r="T66" s="111"/>
      <c r="U66" s="111"/>
      <c r="V66" s="111"/>
      <c r="W66" s="111"/>
      <c r="X66" s="111"/>
      <c r="Y66" s="111"/>
      <c r="Z66" s="111"/>
      <c r="AA66" s="111"/>
      <c r="AB66" s="111"/>
      <c r="AC66" s="111"/>
      <c r="AD66" s="111"/>
      <c r="AE66" s="111"/>
      <c r="AF66" s="111"/>
      <c r="AG66" s="111"/>
    </row>
    <row r="67" spans="1:33" x14ac:dyDescent="0.2">
      <c r="A67" s="111"/>
      <c r="B67" s="111"/>
      <c r="C67" s="111"/>
      <c r="D67" s="107">
        <f t="shared" ref="D67:I67" si="16">IF(D51="-","-",D57-D60)</f>
        <v>0.38545833333333335</v>
      </c>
      <c r="E67" s="107">
        <f t="shared" si="16"/>
        <v>0.43675595238095244</v>
      </c>
      <c r="F67" s="107">
        <f t="shared" si="16"/>
        <v>0.55829166666666663</v>
      </c>
      <c r="G67" s="107">
        <f t="shared" si="16"/>
        <v>0.59195833333333325</v>
      </c>
      <c r="H67" s="107">
        <f t="shared" si="16"/>
        <v>0.64687103174603167</v>
      </c>
      <c r="I67" s="107">
        <f t="shared" si="16"/>
        <v>0.19514880952380947</v>
      </c>
      <c r="J67" s="107">
        <f>IF(J51="-","-",J57-J60)</f>
        <v>0.74544444444444435</v>
      </c>
      <c r="K67" s="111"/>
      <c r="L67" s="111"/>
      <c r="M67" s="111"/>
      <c r="N67" s="111"/>
      <c r="O67" s="111"/>
      <c r="P67" s="111"/>
      <c r="Q67" s="111"/>
      <c r="R67" s="111"/>
      <c r="S67" s="111"/>
      <c r="T67" s="111"/>
      <c r="U67" s="111"/>
      <c r="V67" s="111"/>
      <c r="W67" s="111"/>
      <c r="X67" s="111"/>
      <c r="Y67" s="111"/>
      <c r="Z67" s="111"/>
      <c r="AA67" s="111"/>
      <c r="AB67" s="111"/>
      <c r="AC67" s="111"/>
      <c r="AD67" s="111"/>
      <c r="AE67" s="111"/>
      <c r="AF67" s="111"/>
      <c r="AG67" s="111"/>
    </row>
    <row r="69" spans="1:33" s="266" customFormat="1" x14ac:dyDescent="0.2">
      <c r="A69" s="111" t="s">
        <v>81</v>
      </c>
      <c r="B69" s="283">
        <f>[1]OVERALL!$B$70</f>
        <v>3.1156305114638447E-3</v>
      </c>
      <c r="C69" s="267"/>
      <c r="D69" s="283">
        <f>[1]OVERALL!D$70</f>
        <v>3.7268518518518523E-3</v>
      </c>
      <c r="E69" s="283">
        <f>[1]OVERALL!E$70</f>
        <v>3.3371913580246908E-3</v>
      </c>
      <c r="F69" s="283">
        <f>[1]OVERALL!F$70</f>
        <v>1.531635802469136E-3</v>
      </c>
      <c r="G69" s="283">
        <f>[1]OVERALL!G$70</f>
        <v>2.3842592592592596E-3</v>
      </c>
      <c r="H69" s="283">
        <f>[1]OVERALL!H$70</f>
        <v>2.5000000000000001E-3</v>
      </c>
      <c r="I69" s="283">
        <f>[1]OVERALL!I$70</f>
        <v>7.3418209876543209E-3</v>
      </c>
      <c r="J69" s="283">
        <f>[1]OVERALL!J$70</f>
        <v>9.8765432098765434E-4</v>
      </c>
    </row>
    <row r="70" spans="1:33" s="266" customFormat="1" x14ac:dyDescent="0.2">
      <c r="A70" s="267" t="s">
        <v>40</v>
      </c>
      <c r="B70" s="283">
        <f>B40</f>
        <v>8.0065035273368616E-3</v>
      </c>
      <c r="C70" s="267"/>
      <c r="D70" s="283">
        <f t="shared" ref="D70:I70" si="17">D40</f>
        <v>7.4826388888888894E-3</v>
      </c>
      <c r="E70" s="283">
        <f t="shared" si="17"/>
        <v>7.28587962962963E-3</v>
      </c>
      <c r="F70" s="283">
        <f t="shared" si="17"/>
        <v>5.8719135802469133E-3</v>
      </c>
      <c r="G70" s="283">
        <f t="shared" si="17"/>
        <v>7.5694444444444446E-3</v>
      </c>
      <c r="H70" s="283">
        <f t="shared" si="17"/>
        <v>8.9814814814814809E-3</v>
      </c>
      <c r="I70" s="283">
        <f t="shared" si="17"/>
        <v>5.6481481481481478E-3</v>
      </c>
      <c r="J70" s="283">
        <f>J40</f>
        <v>1.320601851851852E-2</v>
      </c>
    </row>
    <row r="71" spans="1:33" s="266" customFormat="1" x14ac:dyDescent="0.2">
      <c r="A71" s="249" t="s">
        <v>80</v>
      </c>
      <c r="B71" s="268">
        <f>IF(B69="-","-",SUM(B69:B70))</f>
        <v>1.1122134038800706E-2</v>
      </c>
      <c r="C71" s="267"/>
      <c r="D71" s="268">
        <f t="shared" ref="D71:I71" si="18">IF(D69="-","-",SUM(D69:D70))</f>
        <v>1.1209490740740742E-2</v>
      </c>
      <c r="E71" s="268">
        <f t="shared" si="18"/>
        <v>1.0623070987654321E-2</v>
      </c>
      <c r="F71" s="268">
        <f t="shared" si="18"/>
        <v>7.4035493827160495E-3</v>
      </c>
      <c r="G71" s="268">
        <f t="shared" si="18"/>
        <v>9.9537037037037042E-3</v>
      </c>
      <c r="H71" s="268">
        <f t="shared" si="18"/>
        <v>1.1481481481481481E-2</v>
      </c>
      <c r="I71" s="268">
        <f t="shared" si="18"/>
        <v>1.2989969135802469E-2</v>
      </c>
      <c r="J71" s="268">
        <f>IF(J69="-","-",SUM(J69:J70))</f>
        <v>1.4193672839506174E-2</v>
      </c>
    </row>
    <row r="73" spans="1:33" x14ac:dyDescent="0.2">
      <c r="J73" t="s">
        <v>83</v>
      </c>
    </row>
    <row r="76" spans="1:33" x14ac:dyDescent="0.2">
      <c r="C76" t="s">
        <v>120</v>
      </c>
    </row>
  </sheetData>
  <sortState xmlns:xlrd2="http://schemas.microsoft.com/office/spreadsheetml/2017/richdata2" ref="AI15:AI20">
    <sortCondition ref="AI15:AI20"/>
  </sortState>
  <mergeCells count="1">
    <mergeCell ref="B60:C60"/>
  </mergeCells>
  <phoneticPr fontId="20" type="noConversion"/>
  <conditionalFormatting sqref="B4 D4:AG4 D12:AG12 D17:AG17 D23:AG23 D28:AG28">
    <cfRule type="containsBlanks" dxfId="124" priority="31">
      <formula>LEN(TRIM(B4))=0</formula>
    </cfRule>
    <cfRule type="cellIs" dxfId="123" priority="32" operator="lessThan">
      <formula>0.45</formula>
    </cfRule>
    <cfRule type="cellIs" dxfId="122" priority="33" operator="greaterThanOrEqual">
      <formula>0.905</formula>
    </cfRule>
    <cfRule type="cellIs" dxfId="121" priority="34" operator="between">
      <formula>0.754999</formula>
      <formula>0.905</formula>
    </cfRule>
    <cfRule type="cellIs" dxfId="120" priority="35" operator="between">
      <formula>0.604999</formula>
      <formula>0.754999</formula>
    </cfRule>
    <cfRule type="cellIs" dxfId="119" priority="36" operator="between">
      <formula>0.44999</formula>
      <formula>0.605</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7"/>
  <sheetViews>
    <sheetView zoomScale="80" zoomScaleNormal="80" workbookViewId="0">
      <pane xSplit="3" ySplit="6" topLeftCell="D45" activePane="bottomRight" state="frozen"/>
      <selection activeCell="D41" sqref="D41:F49"/>
      <selection pane="topRight" activeCell="D41" sqref="D41:F49"/>
      <selection pane="bottomLeft" activeCell="D41" sqref="D41:F49"/>
      <selection pane="bottomRight" activeCell="F50" sqref="F50"/>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CAR INSURANCE</v>
      </c>
      <c r="B2" s="31" t="s">
        <v>59</v>
      </c>
      <c r="C2" s="35">
        <f>COUNTA(D7:F7)</f>
        <v>3</v>
      </c>
      <c r="D2" s="298" t="s">
        <v>134</v>
      </c>
      <c r="E2" s="290" t="s">
        <v>77</v>
      </c>
      <c r="F2" s="302" t="s">
        <v>156</v>
      </c>
    </row>
    <row r="3" spans="1:8" ht="19" x14ac:dyDescent="0.2">
      <c r="A3" s="32" t="str">
        <f>OVERALL!D1</f>
        <v>AAMI</v>
      </c>
      <c r="B3" s="248">
        <f>OVERALL!D3</f>
        <v>0.38545833333333335</v>
      </c>
      <c r="C3" s="108" t="s">
        <v>73</v>
      </c>
      <c r="D3" s="109">
        <f>IF(D2="-","-",D57)</f>
        <v>0.55391666666666672</v>
      </c>
      <c r="E3" s="109" t="str">
        <f t="shared" ref="E3:F3" si="0">IF(E2="-","-",E57)</f>
        <v>-</v>
      </c>
      <c r="F3" s="109">
        <f t="shared" si="0"/>
        <v>0.53641666666666665</v>
      </c>
    </row>
    <row r="4" spans="1:8" ht="18" customHeight="1" x14ac:dyDescent="0.2">
      <c r="A4" s="17" t="str">
        <f>OVERALL!A4</f>
        <v>QUALITY SCORE</v>
      </c>
      <c r="B4" s="38">
        <f>IF(C2=0, "-", IF(COUNTIF(D39:F39, "n")=C2, "-", IF(COUNT(D4:F4)=0, "-", AVERAGE(D4:F4))))</f>
        <v>0.5229166666666667</v>
      </c>
      <c r="C4" s="58" t="s">
        <v>1</v>
      </c>
      <c r="D4" s="38">
        <f>IF(D48&lt;0%,0%,IF(D$2="-","-",IF(D$39="n", "-", SUM(D$6,D$12,D$17,D$23,D$28,D$34))))</f>
        <v>0.54166666666666674</v>
      </c>
      <c r="E4" s="38" t="str">
        <f t="shared" ref="E4:F4" si="1">IF(E48&lt;0%,0%,IF(E$2="-","-",IF(E$39="n", "-", SUM(E$6,E$12,E$17,E$23,E$28,E$34))))</f>
        <v>-</v>
      </c>
      <c r="F4" s="38">
        <f t="shared" si="1"/>
        <v>0.50416666666666665</v>
      </c>
      <c r="H4" s="12" t="s">
        <v>8</v>
      </c>
    </row>
    <row r="5" spans="1:8" ht="18" customHeight="1" x14ac:dyDescent="0.25">
      <c r="A5" s="57" t="s">
        <v>48</v>
      </c>
      <c r="B5" s="58">
        <f>IF(B6="-","-",AVERAGE(D5:F5))</f>
        <v>0.5229166666666667</v>
      </c>
      <c r="C5" s="58" t="s">
        <v>1</v>
      </c>
      <c r="D5" s="60">
        <f t="shared" ref="D5:F5" si="2">IF(D$2="","",IF(D$39="n", "", SUM(D$6,D$12,D$17,D$23,D$28)))</f>
        <v>0.54166666666666674</v>
      </c>
      <c r="E5" s="60" t="str">
        <f t="shared" si="2"/>
        <v/>
      </c>
      <c r="F5" s="60">
        <f t="shared" si="2"/>
        <v>0.50416666666666665</v>
      </c>
      <c r="H5" s="7" t="s">
        <v>16</v>
      </c>
    </row>
    <row r="6" spans="1:8" ht="18" customHeight="1" x14ac:dyDescent="0.2">
      <c r="A6" s="20" t="str">
        <f>OVERALL!A6</f>
        <v>ENGAGE</v>
      </c>
      <c r="B6" s="21">
        <f>IF(C11=0,"-",AVERAGE(B7:B10))</f>
        <v>0.375</v>
      </c>
      <c r="C6" s="61" t="s">
        <v>0</v>
      </c>
      <c r="D6" s="28">
        <f>IF(D11=0,"-",(COUNTIF(D7:D10, "y")/D11)*OVERALL!$C$6)</f>
        <v>0.05</v>
      </c>
      <c r="E6" s="28" t="str">
        <f>IF(E11=0,"-",(COUNTIF(E7:E10, "y")/E11)*OVERALL!$C$6)</f>
        <v>-</v>
      </c>
      <c r="F6" s="28">
        <f>IF(F11=0,"-",(COUNTIF(F7:F10, "y")/F11)*OVERALL!$C$6)</f>
        <v>0.1</v>
      </c>
    </row>
    <row r="7" spans="1:8" ht="18" customHeight="1" x14ac:dyDescent="0.2">
      <c r="A7" s="33" t="str">
        <f>OVERALL!A7</f>
        <v>WELCOME</v>
      </c>
      <c r="B7" s="3">
        <f>IF(C7=0,"-",COUNTIF(D7:F7,"y")/C7)</f>
        <v>1</v>
      </c>
      <c r="C7" s="26">
        <f>$C$2-COUNTIF(D7:F7, "-")</f>
        <v>2</v>
      </c>
      <c r="D7" s="296" t="s">
        <v>124</v>
      </c>
      <c r="E7" s="291" t="s">
        <v>77</v>
      </c>
      <c r="F7" s="301" t="s">
        <v>124</v>
      </c>
      <c r="H7" s="11" t="s">
        <v>2</v>
      </c>
    </row>
    <row r="8" spans="1:8" ht="18" customHeight="1" x14ac:dyDescent="0.25">
      <c r="A8" s="33" t="str">
        <f>OVERALL!A8</f>
        <v>INTENT</v>
      </c>
      <c r="B8" s="3">
        <f>IF(C8=0,"-",COUNTIF(D8:F8,"y")/C8)</f>
        <v>0</v>
      </c>
      <c r="C8" s="26">
        <f>$C$2-COUNTIF(D8:F8, "-")</f>
        <v>2</v>
      </c>
      <c r="D8" s="296" t="s">
        <v>125</v>
      </c>
      <c r="E8" s="291" t="s">
        <v>77</v>
      </c>
      <c r="F8" s="301" t="s">
        <v>125</v>
      </c>
      <c r="H8" s="7" t="s">
        <v>15</v>
      </c>
    </row>
    <row r="9" spans="1:8" ht="18" customHeight="1" x14ac:dyDescent="0.2">
      <c r="A9" s="33" t="str">
        <f>OVERALL!A9</f>
        <v>NAME</v>
      </c>
      <c r="B9" s="3">
        <f>IF(C9=0,"-",COUNTIF(D9:F9,"y")/C9)</f>
        <v>0.5</v>
      </c>
      <c r="C9" s="26">
        <f>$C$2-COUNTIF(D9:F9, "-")</f>
        <v>2</v>
      </c>
      <c r="D9" s="296" t="s">
        <v>125</v>
      </c>
      <c r="E9" s="291" t="s">
        <v>77</v>
      </c>
      <c r="F9" s="301" t="s">
        <v>124</v>
      </c>
      <c r="H9" t="s">
        <v>1</v>
      </c>
    </row>
    <row r="10" spans="1:8" ht="18" customHeight="1" x14ac:dyDescent="0.2">
      <c r="A10" s="33" t="str">
        <f>OVERALL!A10</f>
        <v>BRIDGE</v>
      </c>
      <c r="B10" s="3">
        <f>IF(C10=0,"-",COUNTIF(D10:F10,"y")/C10)</f>
        <v>0</v>
      </c>
      <c r="C10" s="26">
        <f>$C$2-COUNTIF(D10:F10, "-")</f>
        <v>2</v>
      </c>
      <c r="D10" s="296" t="s">
        <v>125</v>
      </c>
      <c r="E10" s="291" t="s">
        <v>77</v>
      </c>
      <c r="F10" s="301" t="s">
        <v>125</v>
      </c>
      <c r="H10" s="13" t="s">
        <v>3</v>
      </c>
    </row>
    <row r="11" spans="1:8" ht="18" customHeight="1" x14ac:dyDescent="0.25">
      <c r="A11" s="2"/>
      <c r="C11" s="63">
        <f>AVERAGE(C7:C10)</f>
        <v>2</v>
      </c>
      <c r="D11" s="27">
        <f t="shared" ref="D11:F11" si="3">COUNTA(D7:D10)-COUNTIF(D7:D10, "-")</f>
        <v>4</v>
      </c>
      <c r="E11" s="27">
        <f t="shared" si="3"/>
        <v>0</v>
      </c>
      <c r="F11" s="27">
        <f t="shared" si="3"/>
        <v>4</v>
      </c>
      <c r="H11" s="8" t="s">
        <v>14</v>
      </c>
    </row>
    <row r="12" spans="1:8" ht="18" customHeight="1" x14ac:dyDescent="0.2">
      <c r="A12" s="20" t="str">
        <f>OVERALL!A12</f>
        <v>DISCOVER</v>
      </c>
      <c r="B12" s="21">
        <f>IF(C16=0,"-",AVERAGE(B13:B15))</f>
        <v>0.33333333333333331</v>
      </c>
      <c r="C12" s="1" t="s">
        <v>1</v>
      </c>
      <c r="D12" s="28">
        <f>IF(D16=0,"-",(COUNTIF(D13:D15, "y")/D16)*OVERALL!$C$12)</f>
        <v>6.6666666666666666E-2</v>
      </c>
      <c r="E12" s="28" t="str">
        <f>IF(E16=0,"-",(COUNTIF(E13:E15, "y")/E16)*OVERALL!$C$12)</f>
        <v>-</v>
      </c>
      <c r="F12" s="28">
        <f>IF(F16=0,"-",(COUNTIF(F13:F15, "y")/F16)*OVERALL!$C$12)</f>
        <v>6.6666666666666666E-2</v>
      </c>
      <c r="H12" t="s">
        <v>1</v>
      </c>
    </row>
    <row r="13" spans="1:8" ht="18" customHeight="1" x14ac:dyDescent="0.2">
      <c r="A13" s="33" t="str">
        <f>OVERALL!A13</f>
        <v>CONVERSE</v>
      </c>
      <c r="B13" s="3">
        <f>IF(C13=0,"-",COUNTIF(D13:F13,"y")/C13)</f>
        <v>0</v>
      </c>
      <c r="C13" s="26">
        <f>$C$2-COUNTIF(D13:F13, "-")</f>
        <v>2</v>
      </c>
      <c r="D13" s="296" t="s">
        <v>125</v>
      </c>
      <c r="E13" s="291" t="s">
        <v>77</v>
      </c>
      <c r="F13" s="301" t="s">
        <v>125</v>
      </c>
      <c r="H13" s="14" t="s">
        <v>4</v>
      </c>
    </row>
    <row r="14" spans="1:8" ht="18" customHeight="1" x14ac:dyDescent="0.25">
      <c r="A14" s="33" t="str">
        <f>OVERALL!A14</f>
        <v>LISTEN</v>
      </c>
      <c r="B14" s="3">
        <f>IF(C14=0,"-",COUNTIF(D14:F14,"y")/C14)</f>
        <v>1</v>
      </c>
      <c r="C14" s="26">
        <f>$C$2-COUNTIF(D14:F14, "-")</f>
        <v>2</v>
      </c>
      <c r="D14" s="296" t="s">
        <v>124</v>
      </c>
      <c r="E14" s="291" t="s">
        <v>77</v>
      </c>
      <c r="F14" s="301" t="s">
        <v>124</v>
      </c>
      <c r="H14" s="9" t="s">
        <v>13</v>
      </c>
    </row>
    <row r="15" spans="1:8" ht="18" customHeight="1" x14ac:dyDescent="0.2">
      <c r="A15" s="33" t="str">
        <f>OVERALL!A15</f>
        <v>CONFIRM</v>
      </c>
      <c r="B15" s="3">
        <f>IF(C15=0,"-",COUNTIF(D15:F15,"y")/C15)</f>
        <v>0</v>
      </c>
      <c r="C15" s="26">
        <f>$C$2-COUNTIF(D15:F15, "-")</f>
        <v>2</v>
      </c>
      <c r="D15" s="296" t="s">
        <v>125</v>
      </c>
      <c r="E15" s="291" t="s">
        <v>77</v>
      </c>
      <c r="F15" s="301" t="s">
        <v>125</v>
      </c>
      <c r="G15" t="s">
        <v>1</v>
      </c>
    </row>
    <row r="16" spans="1:8" ht="18" customHeight="1" x14ac:dyDescent="0.2">
      <c r="A16" s="2"/>
      <c r="C16" s="63">
        <f>AVERAGE(C13:C15)</f>
        <v>2</v>
      </c>
      <c r="D16" s="27">
        <f t="shared" ref="D16:F16" si="4">COUNTA(D13:D15)-COUNTIF(D13:D15, "-")</f>
        <v>3</v>
      </c>
      <c r="E16" s="27">
        <f t="shared" si="4"/>
        <v>0</v>
      </c>
      <c r="F16" s="27">
        <f t="shared" si="4"/>
        <v>3</v>
      </c>
      <c r="H16" s="15" t="s">
        <v>7</v>
      </c>
    </row>
    <row r="17" spans="1:11" ht="18" customHeight="1" x14ac:dyDescent="0.25">
      <c r="A17" s="20" t="str">
        <f>OVERALL!A17</f>
        <v>EDUCATE</v>
      </c>
      <c r="B17" s="21">
        <f>IF(C22=0,"-",AVERAGE(B18:B21))</f>
        <v>0.625</v>
      </c>
      <c r="C17" s="1" t="s">
        <v>1</v>
      </c>
      <c r="D17" s="29">
        <f>IF(D22=0,"-",(COUNTIF(D18:D21, "y")/D22)*OVERALL!$C$17)</f>
        <v>0.125</v>
      </c>
      <c r="E17" s="29" t="str">
        <f>IF(E22=0,"-",(COUNTIF(E18:E21, "y")/E22)*OVERALL!$C$17)</f>
        <v>-</v>
      </c>
      <c r="F17" s="29">
        <f>IF(F22=0,"-",(COUNTIF(F18:F21, "y")/F22)*OVERALL!$C$17)</f>
        <v>0.1875</v>
      </c>
      <c r="H17" s="9" t="s">
        <v>6</v>
      </c>
    </row>
    <row r="18" spans="1:11" ht="18" customHeight="1" x14ac:dyDescent="0.2">
      <c r="A18" s="33" t="str">
        <f>OVERALL!A18</f>
        <v>INFORM</v>
      </c>
      <c r="B18" s="3">
        <f>IF(C18=0,"-",COUNTIF(D18:F18,"y")/C18)</f>
        <v>0.5</v>
      </c>
      <c r="C18" s="26">
        <f>$C$2-COUNTIF(D18:F18, "-")</f>
        <v>2</v>
      </c>
      <c r="D18" s="296" t="s">
        <v>125</v>
      </c>
      <c r="E18" s="291" t="s">
        <v>77</v>
      </c>
      <c r="F18" s="301" t="s">
        <v>124</v>
      </c>
    </row>
    <row r="19" spans="1:11" ht="18" customHeight="1" x14ac:dyDescent="0.2">
      <c r="A19" s="33" t="str">
        <f>OVERALL!A19</f>
        <v>CHECK</v>
      </c>
      <c r="B19" s="3">
        <f>IF(C19=0,"-",COUNTIF(D19:F19,"y")/C19)</f>
        <v>0</v>
      </c>
      <c r="C19" s="26">
        <f>$C$2-COUNTIF(D19:F19, "-")</f>
        <v>2</v>
      </c>
      <c r="D19" s="296" t="s">
        <v>125</v>
      </c>
      <c r="E19" s="291" t="s">
        <v>77</v>
      </c>
      <c r="F19" s="301" t="s">
        <v>125</v>
      </c>
    </row>
    <row r="20" spans="1:11" ht="18" customHeight="1" x14ac:dyDescent="0.2">
      <c r="A20" s="33" t="str">
        <f>OVERALL!A20</f>
        <v>SEEK</v>
      </c>
      <c r="B20" s="3">
        <f>IF(C20=0,"-",COUNTIF(D20:F20,"y")/C20)</f>
        <v>1</v>
      </c>
      <c r="C20" s="26">
        <f>$C$2-COUNTIF(D20:F20, "-")</f>
        <v>2</v>
      </c>
      <c r="D20" s="296" t="s">
        <v>124</v>
      </c>
      <c r="E20" s="291" t="s">
        <v>77</v>
      </c>
      <c r="F20" s="301" t="s">
        <v>124</v>
      </c>
      <c r="H20" t="s">
        <v>1</v>
      </c>
    </row>
    <row r="21" spans="1:11" ht="18" customHeight="1" x14ac:dyDescent="0.2">
      <c r="A21" s="33" t="str">
        <f>OVERALL!A21</f>
        <v>CONFIDENCE</v>
      </c>
      <c r="B21" s="3">
        <f>IF(C21=0,"-",COUNTIF(D21:F21,"y")/C21)</f>
        <v>1</v>
      </c>
      <c r="C21" s="26">
        <f>$C$2-COUNTIF(D21:F21, "-")</f>
        <v>2</v>
      </c>
      <c r="D21" s="296" t="s">
        <v>124</v>
      </c>
      <c r="E21" s="291" t="s">
        <v>77</v>
      </c>
      <c r="F21" s="301" t="s">
        <v>124</v>
      </c>
    </row>
    <row r="22" spans="1:11" ht="18" customHeight="1" x14ac:dyDescent="0.2">
      <c r="A22" s="2"/>
      <c r="C22" s="63">
        <f>AVERAGE(C18:C21)</f>
        <v>2</v>
      </c>
      <c r="D22" s="27">
        <f t="shared" ref="D22:F22" si="5">COUNTA(D18:D21)-COUNTIF(D18:D21, "-")</f>
        <v>4</v>
      </c>
      <c r="E22" s="27">
        <f t="shared" si="5"/>
        <v>0</v>
      </c>
      <c r="F22" s="27">
        <f t="shared" si="5"/>
        <v>4</v>
      </c>
    </row>
    <row r="23" spans="1:11" ht="18" customHeight="1" x14ac:dyDescent="0.2">
      <c r="A23" s="20" t="str">
        <f>OVERALL!A23</f>
        <v>CLOSE</v>
      </c>
      <c r="B23" s="21">
        <f>IF(C27=0,"-",AVERAGE(B24:B26))</f>
        <v>0.5</v>
      </c>
      <c r="C23" s="1" t="s">
        <v>1</v>
      </c>
      <c r="D23" s="29">
        <f>IF(D27=0,"-",(COUNTIF(D24:D26, "y")/D27)*OVERALL!$C$23)</f>
        <v>9.9999999999999992E-2</v>
      </c>
      <c r="E23" s="29" t="str">
        <f>IF(E27=0,"-",(COUNTIF(E24:E26, "y")/E27)*OVERALL!$C$23)</f>
        <v>-</v>
      </c>
      <c r="F23" s="29">
        <f>IF(F27=0,"-",(COUNTIF(F24:F26, "y")/F27)*OVERALL!$C$23)</f>
        <v>4.9999999999999996E-2</v>
      </c>
    </row>
    <row r="24" spans="1:11" ht="18" customHeight="1" x14ac:dyDescent="0.2">
      <c r="A24" s="33" t="str">
        <f>OVERALL!A24</f>
        <v>QUESTIONS</v>
      </c>
      <c r="B24" s="3">
        <f>IF(C24=0,"-",COUNTIF(D24:F24,"y")/C24)</f>
        <v>0.5</v>
      </c>
      <c r="C24" s="26">
        <f>$C$2-COUNTIF(D24:F24, "-")</f>
        <v>2</v>
      </c>
      <c r="D24" s="296" t="s">
        <v>124</v>
      </c>
      <c r="E24" s="291" t="s">
        <v>77</v>
      </c>
      <c r="F24" s="301" t="s">
        <v>125</v>
      </c>
    </row>
    <row r="25" spans="1:11" ht="18" customHeight="1" x14ac:dyDescent="0.2">
      <c r="A25" s="33" t="str">
        <f>OVERALL!A25</f>
        <v>GRATITUDE</v>
      </c>
      <c r="B25" s="3">
        <f>IF(C25=0,"-",COUNTIF(D25:F25,"y")/C25)</f>
        <v>0</v>
      </c>
      <c r="C25" s="26">
        <f>$C$2-COUNTIF(D25:F25, "-")</f>
        <v>2</v>
      </c>
      <c r="D25" s="296" t="s">
        <v>125</v>
      </c>
      <c r="E25" s="291" t="s">
        <v>77</v>
      </c>
      <c r="F25" s="301" t="s">
        <v>125</v>
      </c>
    </row>
    <row r="26" spans="1:11" ht="18" customHeight="1" x14ac:dyDescent="0.2">
      <c r="A26" s="33" t="str">
        <f>OVERALL!A26</f>
        <v>THANKS</v>
      </c>
      <c r="B26" s="3">
        <f>IF(C26=0,"-",COUNTIF(D26:F26,"y")/C26)</f>
        <v>1</v>
      </c>
      <c r="C26" s="26">
        <f>$C$2-COUNTIF(D26:F26, "-")</f>
        <v>2</v>
      </c>
      <c r="D26" s="296" t="s">
        <v>124</v>
      </c>
      <c r="E26" s="291" t="s">
        <v>77</v>
      </c>
      <c r="F26" s="301" t="s">
        <v>124</v>
      </c>
    </row>
    <row r="27" spans="1:11" ht="18" customHeight="1" x14ac:dyDescent="0.2">
      <c r="A27" s="2"/>
      <c r="C27" s="63">
        <f>AVERAGE(C24:C26)</f>
        <v>2</v>
      </c>
      <c r="D27" s="27">
        <f t="shared" ref="D27:F27" si="6">COUNTA(D24:D26)-COUNTIF(D24:D26, "-")</f>
        <v>3</v>
      </c>
      <c r="E27" s="27">
        <f t="shared" si="6"/>
        <v>0</v>
      </c>
      <c r="F27" s="27">
        <f t="shared" si="6"/>
        <v>3</v>
      </c>
    </row>
    <row r="28" spans="1:11" ht="18" customHeight="1" x14ac:dyDescent="0.2">
      <c r="A28" s="20" t="str">
        <f>OVERALL!A28</f>
        <v>IMPACT</v>
      </c>
      <c r="B28" s="21">
        <f>IF(C33=0,"-",AVERAGE(B29:B32))</f>
        <v>0.75</v>
      </c>
      <c r="C28" s="1" t="s">
        <v>1</v>
      </c>
      <c r="D28" s="29">
        <f>IF(D33=0,"-",(COUNTIF(D29:D32, "y")/D33)*OVERALL!$C$28)</f>
        <v>0.2</v>
      </c>
      <c r="E28" s="29" t="str">
        <f>IF(E33=0,"-",(COUNTIF(E29:E32, "y")/E33)*OVERALL!$C$28)</f>
        <v>-</v>
      </c>
      <c r="F28" s="29">
        <f>IF(F33=0,"-",(COUNTIF(F29:F32, "y")/F33)*OVERALL!$C$28)</f>
        <v>0.1</v>
      </c>
    </row>
    <row r="29" spans="1:11" ht="18" customHeight="1" x14ac:dyDescent="0.2">
      <c r="A29" s="33" t="str">
        <f>OVERALL!A29</f>
        <v>VIBRANCY</v>
      </c>
      <c r="B29" s="3">
        <f>IF(C29=0,"-",COUNTIF(D29:F29,"y")/C29)</f>
        <v>1</v>
      </c>
      <c r="C29" s="26">
        <f>$C$2-COUNTIF(D29:F29, "-")</f>
        <v>2</v>
      </c>
      <c r="D29" s="296" t="s">
        <v>124</v>
      </c>
      <c r="E29" s="291" t="s">
        <v>77</v>
      </c>
      <c r="F29" s="301" t="s">
        <v>124</v>
      </c>
    </row>
    <row r="30" spans="1:11" ht="18" customHeight="1" x14ac:dyDescent="0.2">
      <c r="A30" s="33" t="str">
        <f>OVERALL!A30</f>
        <v>EMPATHY</v>
      </c>
      <c r="B30" s="3">
        <f>IF(C30=0,"-",COUNTIF(D30:F30,"y")/C30)</f>
        <v>1</v>
      </c>
      <c r="C30" s="26">
        <f>$C$2-COUNTIF(D30:F30, "-")</f>
        <v>2</v>
      </c>
      <c r="D30" s="296" t="s">
        <v>124</v>
      </c>
      <c r="E30" s="291" t="s">
        <v>77</v>
      </c>
      <c r="F30" s="301" t="s">
        <v>124</v>
      </c>
    </row>
    <row r="31" spans="1:11" ht="18" customHeight="1" x14ac:dyDescent="0.2">
      <c r="A31" s="33" t="str">
        <f>OVERALL!A31</f>
        <v>CONTROL</v>
      </c>
      <c r="B31" s="3">
        <f>IF(C31=0,"-",COUNTIF(D31:F31,"y")/C31)</f>
        <v>0.5</v>
      </c>
      <c r="C31" s="26">
        <f>$C$2-COUNTIF(D31:F31, "-")</f>
        <v>2</v>
      </c>
      <c r="D31" s="296" t="s">
        <v>124</v>
      </c>
      <c r="E31" s="291" t="s">
        <v>77</v>
      </c>
      <c r="F31" s="301" t="s">
        <v>125</v>
      </c>
    </row>
    <row r="32" spans="1:11" ht="18" customHeight="1" x14ac:dyDescent="0.2">
      <c r="A32" s="33" t="str">
        <f>OVERALL!A32</f>
        <v>CLARITY</v>
      </c>
      <c r="B32" s="3">
        <f>IF(C32=0,"-",COUNTIF(D32:F32,"y")/C32)</f>
        <v>0.5</v>
      </c>
      <c r="C32" s="26">
        <f>$C$2-COUNTIF(D32:F32, "-")</f>
        <v>2</v>
      </c>
      <c r="D32" s="296" t="s">
        <v>124</v>
      </c>
      <c r="E32" s="291" t="s">
        <v>77</v>
      </c>
      <c r="F32" s="301" t="s">
        <v>125</v>
      </c>
      <c r="K32" t="s">
        <v>1</v>
      </c>
    </row>
    <row r="33" spans="1:13" ht="18" customHeight="1" x14ac:dyDescent="0.2">
      <c r="A33" s="5"/>
      <c r="B33" s="6"/>
      <c r="C33" s="63">
        <f>AVERAGE(C29:C32)</f>
        <v>2</v>
      </c>
      <c r="D33" s="27">
        <f t="shared" ref="D33:F33" si="7">COUNTA(D29:D32)-COUNTIF(D29:D32, "-")</f>
        <v>4</v>
      </c>
      <c r="E33" s="27">
        <f t="shared" si="7"/>
        <v>0</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2</v>
      </c>
      <c r="D35" s="296" t="s">
        <v>125</v>
      </c>
      <c r="E35" s="291" t="s">
        <v>77</v>
      </c>
      <c r="F35" s="301" t="s">
        <v>125</v>
      </c>
      <c r="H35" s="48">
        <v>-0.3</v>
      </c>
      <c r="J35" s="48"/>
      <c r="K35" s="48"/>
      <c r="L35" s="48"/>
    </row>
    <row r="36" spans="1:13" ht="18" customHeight="1" x14ac:dyDescent="0.2">
      <c r="A36" s="45" t="str">
        <f>OVERALL!A36</f>
        <v>AUDIO ISSUE (DISTRACTION)</v>
      </c>
      <c r="B36" s="3">
        <f>IF(C36=0,"-",COUNTIF(D36:F36,"y")/C36)</f>
        <v>0</v>
      </c>
      <c r="C36" s="26">
        <f>$C$2-COUNTIF(D36:F36, "-")</f>
        <v>2</v>
      </c>
      <c r="D36" s="296" t="s">
        <v>125</v>
      </c>
      <c r="E36" s="291" t="s">
        <v>77</v>
      </c>
      <c r="F36" s="301" t="s">
        <v>125</v>
      </c>
      <c r="H36" s="48">
        <v>-0.1</v>
      </c>
      <c r="J36" s="48"/>
      <c r="K36" s="48"/>
      <c r="L36" s="48"/>
    </row>
    <row r="37" spans="1:13" ht="18" customHeight="1" x14ac:dyDescent="0.2">
      <c r="A37" s="5"/>
      <c r="B37" s="6"/>
      <c r="C37" s="63">
        <f>C35</f>
        <v>2</v>
      </c>
      <c r="D37" s="27">
        <f t="shared" ref="D37:F37" si="8">IF(D35="NA","",COUNTIF(D35:D36, "y"))</f>
        <v>0</v>
      </c>
      <c r="E37" s="27">
        <f t="shared" si="8"/>
        <v>0</v>
      </c>
      <c r="F37" s="27">
        <f t="shared" si="8"/>
        <v>0</v>
      </c>
    </row>
    <row r="38" spans="1:13" ht="18" customHeight="1" x14ac:dyDescent="0.2">
      <c r="A38" s="345" t="str">
        <f>OVERALL!A38</f>
        <v>ADDITIONAL INSIGHT</v>
      </c>
      <c r="B38" s="346"/>
      <c r="C38" s="10" t="s">
        <v>1</v>
      </c>
      <c r="D38" s="30"/>
      <c r="E38" s="30"/>
      <c r="F38" s="30"/>
    </row>
    <row r="39" spans="1:13" ht="18" customHeight="1" x14ac:dyDescent="0.2">
      <c r="A39" s="33" t="str">
        <f>OVERALL!A39</f>
        <v>CALL ANSWERED-QUALITY</v>
      </c>
      <c r="B39" s="3">
        <f>IF(C39=0,"-",COUNTIF(D39:F39, "y")/C39)</f>
        <v>0.66666666666666663</v>
      </c>
      <c r="C39" s="26">
        <f t="shared" ref="C39:C45" si="9">$C$2-COUNTIF(D39:F39, "-")</f>
        <v>3</v>
      </c>
      <c r="D39" s="297" t="s">
        <v>124</v>
      </c>
      <c r="E39" s="292" t="s">
        <v>125</v>
      </c>
      <c r="F39" s="303" t="s">
        <v>124</v>
      </c>
    </row>
    <row r="40" spans="1:13" ht="18" customHeight="1" x14ac:dyDescent="0.2">
      <c r="A40" s="33" t="str">
        <f>OVERALL!A40</f>
        <v>TALK TIME</v>
      </c>
      <c r="B40" s="289">
        <f>IF(C40=0,"-",AVERAGE(D40:F40))</f>
        <v>7.4826388888888894E-3</v>
      </c>
      <c r="C40" s="26">
        <f t="shared" si="9"/>
        <v>2</v>
      </c>
      <c r="D40" s="289">
        <v>8.2060185185185187E-3</v>
      </c>
      <c r="E40" s="293" t="s">
        <v>77</v>
      </c>
      <c r="F40" s="289">
        <v>6.7592592592592591E-3</v>
      </c>
      <c r="G40" s="46"/>
      <c r="H40" s="266"/>
      <c r="I40" s="266"/>
      <c r="J40" s="266"/>
      <c r="K40" s="266"/>
      <c r="L40" s="266"/>
      <c r="M40" s="266"/>
    </row>
    <row r="41" spans="1:13" ht="18" customHeight="1" x14ac:dyDescent="0.2">
      <c r="A41" s="33" t="str">
        <f>OVERALL!A41</f>
        <v>ASSESSOR RATING (0-10)</v>
      </c>
      <c r="B41" s="287">
        <f>IF(C41=0,"-",SUM(D41:F41)/C41)</f>
        <v>5</v>
      </c>
      <c r="C41" s="26">
        <f t="shared" si="9"/>
        <v>2</v>
      </c>
      <c r="D41" s="286">
        <v>5</v>
      </c>
      <c r="E41" s="292" t="s">
        <v>77</v>
      </c>
      <c r="F41" s="286">
        <v>5</v>
      </c>
      <c r="G41" s="284"/>
      <c r="H41" s="285"/>
      <c r="I41" s="285"/>
      <c r="J41" s="285"/>
      <c r="K41" s="285"/>
      <c r="L41" s="285"/>
      <c r="M41" s="285"/>
    </row>
    <row r="42" spans="1:13" ht="18" customHeight="1" x14ac:dyDescent="0.2">
      <c r="A42" s="33" t="str">
        <f>OVERALL!A42</f>
        <v>EXPLAINED KEY FEATURES</v>
      </c>
      <c r="B42" s="3">
        <f>IF(C42=0,"-",COUNTIF(D42:F42, "y")/C42)</f>
        <v>1</v>
      </c>
      <c r="C42" s="26">
        <f t="shared" si="9"/>
        <v>2</v>
      </c>
      <c r="D42" s="296" t="s">
        <v>124</v>
      </c>
      <c r="E42" s="291" t="s">
        <v>77</v>
      </c>
      <c r="F42" s="301" t="s">
        <v>124</v>
      </c>
      <c r="G42" s="47"/>
      <c r="H42" t="s">
        <v>1</v>
      </c>
    </row>
    <row r="43" spans="1:13" ht="18" customHeight="1" x14ac:dyDescent="0.2">
      <c r="A43" s="33" t="str">
        <f>OVERALL!A43</f>
        <v>REVEALED PRICING</v>
      </c>
      <c r="B43" s="3">
        <f>IF(C43=0,"-",COUNTIF(D43:F43, "y")/C43)</f>
        <v>1</v>
      </c>
      <c r="C43" s="26">
        <f t="shared" si="9"/>
        <v>2</v>
      </c>
      <c r="D43" s="296" t="s">
        <v>124</v>
      </c>
      <c r="E43" s="291" t="s">
        <v>77</v>
      </c>
      <c r="F43" s="301" t="s">
        <v>124</v>
      </c>
    </row>
    <row r="44" spans="1:13" ht="18" customHeight="1" x14ac:dyDescent="0.2">
      <c r="A44" s="33" t="str">
        <f>OVERALL!A44</f>
        <v>EXPLAINED ACTIONS &amp; PROCESS</v>
      </c>
      <c r="B44" s="3">
        <f>IF(C44=0,"-",COUNTIF(D44:F44, "y")/C44)</f>
        <v>1</v>
      </c>
      <c r="C44" s="26">
        <f t="shared" si="9"/>
        <v>2</v>
      </c>
      <c r="D44" s="296" t="s">
        <v>124</v>
      </c>
      <c r="E44" s="291" t="s">
        <v>77</v>
      </c>
      <c r="F44" s="301" t="s">
        <v>124</v>
      </c>
    </row>
    <row r="45" spans="1:13" ht="18" customHeight="1" x14ac:dyDescent="0.2">
      <c r="A45" s="33" t="str">
        <f>OVERALL!A45</f>
        <v>WEBSITE EDUCATION</v>
      </c>
      <c r="B45" s="3">
        <f>IF(C45=0,"-",COUNTIF(D45:F45, "y")/C45)</f>
        <v>0</v>
      </c>
      <c r="C45" s="26">
        <f t="shared" si="9"/>
        <v>2</v>
      </c>
      <c r="D45" s="296" t="s">
        <v>125</v>
      </c>
      <c r="E45" s="291" t="s">
        <v>77</v>
      </c>
      <c r="F45" s="301" t="s">
        <v>125</v>
      </c>
    </row>
    <row r="46" spans="1:13" ht="18" customHeight="1" x14ac:dyDescent="0.2">
      <c r="A46" s="18"/>
      <c r="B46" s="3"/>
      <c r="C46" s="26"/>
      <c r="D46" s="264"/>
      <c r="E46" s="264"/>
      <c r="F46" s="264"/>
    </row>
    <row r="47" spans="1:13" ht="120" x14ac:dyDescent="0.2">
      <c r="A47" s="25" t="s">
        <v>1</v>
      </c>
      <c r="B47" s="347" t="s">
        <v>35</v>
      </c>
      <c r="C47" s="348"/>
      <c r="D47" s="23" t="s">
        <v>135</v>
      </c>
      <c r="E47" s="23" t="s">
        <v>127</v>
      </c>
      <c r="F47" s="23" t="s">
        <v>157</v>
      </c>
    </row>
    <row r="48" spans="1:13" ht="18" customHeight="1" x14ac:dyDescent="0.2">
      <c r="A48" s="59" t="s">
        <v>47</v>
      </c>
      <c r="D48" s="50">
        <f t="shared" ref="D48:F48" si="10">IF(D$2="","",IF(D$39="n", "", SUM(D$6,D$12,D$17,D$23,D$28,D$34)))</f>
        <v>0.54166666666666674</v>
      </c>
      <c r="E48" s="50" t="str">
        <f t="shared" si="10"/>
        <v/>
      </c>
      <c r="F48" s="50">
        <f t="shared" si="10"/>
        <v>0.50416666666666665</v>
      </c>
    </row>
    <row r="50" spans="1:6" ht="19" x14ac:dyDescent="0.25">
      <c r="A50" s="110" t="s">
        <v>74</v>
      </c>
      <c r="B50" s="90" t="s">
        <v>75</v>
      </c>
    </row>
    <row r="51" spans="1:6" x14ac:dyDescent="0.2">
      <c r="A51" s="111" t="s">
        <v>63</v>
      </c>
      <c r="B51" s="112">
        <v>0.3</v>
      </c>
      <c r="C51" s="111"/>
      <c r="D51" s="256">
        <f>[1]AAMI!D$4</f>
        <v>0.58250000000000002</v>
      </c>
      <c r="E51" s="256">
        <f>[1]AAMI!E$4</f>
        <v>0</v>
      </c>
      <c r="F51" s="256">
        <f>[1]AAMI!F$4</f>
        <v>0.61166666666666669</v>
      </c>
    </row>
    <row r="52" spans="1:6" x14ac:dyDescent="0.2">
      <c r="A52" s="111" t="s">
        <v>64</v>
      </c>
      <c r="B52" s="112">
        <v>0.7</v>
      </c>
      <c r="C52" s="111"/>
      <c r="D52" s="257">
        <f t="shared" ref="D52:F52" si="11">D4</f>
        <v>0.54166666666666674</v>
      </c>
      <c r="E52" s="257" t="str">
        <f t="shared" si="11"/>
        <v>-</v>
      </c>
      <c r="F52" s="257">
        <f t="shared" si="11"/>
        <v>0.50416666666666665</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0.17474999999999999</v>
      </c>
      <c r="E55" s="257">
        <f t="shared" ref="E55:F55" si="12">IF(E51="-","-",E51*$B$51)</f>
        <v>0</v>
      </c>
      <c r="F55" s="257">
        <f t="shared" si="12"/>
        <v>0.1835</v>
      </c>
    </row>
    <row r="56" spans="1:6" x14ac:dyDescent="0.2">
      <c r="A56" s="111" t="s">
        <v>64</v>
      </c>
      <c r="B56" s="111"/>
      <c r="C56" s="111"/>
      <c r="D56" s="257">
        <f t="shared" ref="D56:F56" si="13">IF(D52="-","-",D52*$B$52)</f>
        <v>0.37916666666666671</v>
      </c>
      <c r="E56" s="257" t="str">
        <f t="shared" si="13"/>
        <v>-</v>
      </c>
      <c r="F56" s="257">
        <f t="shared" si="13"/>
        <v>0.35291666666666666</v>
      </c>
    </row>
    <row r="57" spans="1:6" x14ac:dyDescent="0.2">
      <c r="A57" s="114" t="s">
        <v>59</v>
      </c>
      <c r="B57" s="114"/>
      <c r="C57" s="114"/>
      <c r="D57" s="115">
        <f t="shared" ref="D57:F57" si="14">IF(D51="","",IF(D52="","",SUM(D55:D56)))</f>
        <v>0.55391666666666672</v>
      </c>
      <c r="E57" s="115">
        <f t="shared" si="14"/>
        <v>0</v>
      </c>
      <c r="F57" s="115">
        <f t="shared" si="14"/>
        <v>0.53641666666666665</v>
      </c>
    </row>
  </sheetData>
  <mergeCells count="2">
    <mergeCell ref="A38:B38"/>
    <mergeCell ref="B47:C47"/>
  </mergeCells>
  <conditionalFormatting sqref="B4">
    <cfRule type="cellIs" dxfId="118" priority="9" operator="between">
      <formula>0.604999</formula>
      <formula>0.754999</formula>
    </cfRule>
    <cfRule type="cellIs" dxfId="117" priority="10" operator="between">
      <formula>0.44999</formula>
      <formula>0.605</formula>
    </cfRule>
    <cfRule type="cellIs" dxfId="116" priority="11" operator="lessThan">
      <formula>0.45</formula>
    </cfRule>
    <cfRule type="cellIs" dxfId="115" priority="8" operator="between">
      <formula>0.754999</formula>
      <formula>0.905</formula>
    </cfRule>
    <cfRule type="cellIs" dxfId="114" priority="7" operator="greaterThanOrEqual">
      <formula>0.905</formula>
    </cfRule>
    <cfRule type="containsBlanks" dxfId="113" priority="6">
      <formula>LEN(TRIM(B4))=0</formula>
    </cfRule>
  </conditionalFormatting>
  <conditionalFormatting sqref="B6">
    <cfRule type="containsText" dxfId="112" priority="5" operator="containsText" text="NA">
      <formula>NOT(ISERROR(SEARCH("NA",B6)))</formula>
    </cfRule>
  </conditionalFormatting>
  <conditionalFormatting sqref="B12">
    <cfRule type="containsText" dxfId="111" priority="4" operator="containsText" text="NA">
      <formula>NOT(ISERROR(SEARCH("NA",B12)))</formula>
    </cfRule>
  </conditionalFormatting>
  <conditionalFormatting sqref="B17">
    <cfRule type="containsText" dxfId="110" priority="3" operator="containsText" text="NA">
      <formula>NOT(ISERROR(SEARCH("NA",B17)))</formula>
    </cfRule>
  </conditionalFormatting>
  <conditionalFormatting sqref="B23">
    <cfRule type="containsText" dxfId="109" priority="2" operator="containsText" text="NA">
      <formula>NOT(ISERROR(SEARCH("NA",B23)))</formula>
    </cfRule>
  </conditionalFormatting>
  <conditionalFormatting sqref="B28">
    <cfRule type="containsText" dxfId="108" priority="1" operator="containsText" text="NA">
      <formula>NOT(ISERROR(SEARCH("NA",B28)))</formula>
    </cfRule>
  </conditionalFormatting>
  <conditionalFormatting sqref="D4:F4">
    <cfRule type="containsBlanks" dxfId="107" priority="12">
      <formula>LEN(TRIM(D4))=0</formula>
    </cfRule>
    <cfRule type="cellIs" dxfId="106" priority="13" operator="greaterThanOrEqual">
      <formula>0.905</formula>
    </cfRule>
    <cfRule type="cellIs" dxfId="105" priority="14" operator="between">
      <formula>0.754999</formula>
      <formula>0.905</formula>
    </cfRule>
    <cfRule type="cellIs" dxfId="104" priority="15" operator="between">
      <formula>0.604999</formula>
      <formula>0.754999</formula>
    </cfRule>
    <cfRule type="cellIs" dxfId="103" priority="16" operator="between">
      <formula>0.44999</formula>
      <formula>0.605</formula>
    </cfRule>
    <cfRule type="cellIs" dxfId="102" priority="17" operator="lessThan">
      <formula>0.45</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7"/>
  <sheetViews>
    <sheetView zoomScale="86" zoomScaleNormal="86" workbookViewId="0">
      <pane xSplit="3" ySplit="6" topLeftCell="D47" activePane="bottomRight" state="frozen"/>
      <selection activeCell="D41" sqref="D41:F49"/>
      <selection pane="topRight" activeCell="D41" sqref="D41:F49"/>
      <selection pane="bottomLeft" activeCell="D41" sqref="D41:F49"/>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CAR INSURANCE</v>
      </c>
      <c r="B2" s="31" t="s">
        <v>59</v>
      </c>
      <c r="C2" s="35">
        <f>COUNTA(D7:F7)</f>
        <v>3</v>
      </c>
      <c r="D2" s="298" t="s">
        <v>136</v>
      </c>
      <c r="E2" s="290" t="s">
        <v>77</v>
      </c>
      <c r="F2" s="302" t="s">
        <v>158</v>
      </c>
    </row>
    <row r="3" spans="1:8" ht="19" x14ac:dyDescent="0.2">
      <c r="A3" s="32" t="str">
        <f>OVERALL!E1</f>
        <v>ALLIANZ</v>
      </c>
      <c r="B3" s="248">
        <f>OVERALL!E3</f>
        <v>0.43675595238095244</v>
      </c>
      <c r="C3" s="108" t="s">
        <v>73</v>
      </c>
      <c r="D3" s="109">
        <f>IF(D2="-","-",D57)</f>
        <v>0.5116666666666666</v>
      </c>
      <c r="E3" s="109" t="str">
        <f t="shared" ref="E3:F3" si="0">IF(E2="-","-",E57)</f>
        <v>-</v>
      </c>
      <c r="F3" s="109">
        <f t="shared" si="0"/>
        <v>0.68729166666666663</v>
      </c>
    </row>
    <row r="4" spans="1:8" ht="18" customHeight="1" x14ac:dyDescent="0.2">
      <c r="A4" s="17" t="str">
        <f>OVERALL!A4</f>
        <v>QUALITY SCORE</v>
      </c>
      <c r="B4" s="38">
        <f>IF(C2=0, "-", IF(COUNTIF(D39:F39, "n")=C2, "-", IF(COUNT(D4:F4)=0, "-", AVERAGE(D4:F4))))</f>
        <v>0.5229166666666667</v>
      </c>
      <c r="C4" s="58" t="s">
        <v>1</v>
      </c>
      <c r="D4" s="38">
        <f>IF(D48&lt;0%,0%,IF(D$2="-","-",IF(D$39="n", "-", SUM(D$6,D$12,D$17,D$23,D$28,D$34))))</f>
        <v>0.40416666666666667</v>
      </c>
      <c r="E4" s="38" t="str">
        <f t="shared" ref="E4:F4" si="1">IF(E48&lt;0%,0%,IF(E$2="-","-",IF(E$39="n", "-", SUM(E$6,E$12,E$17,E$23,E$28,E$34))))</f>
        <v>-</v>
      </c>
      <c r="F4" s="38">
        <f t="shared" si="1"/>
        <v>0.64166666666666672</v>
      </c>
      <c r="H4" s="12" t="s">
        <v>8</v>
      </c>
    </row>
    <row r="5" spans="1:8" ht="18" customHeight="1" x14ac:dyDescent="0.25">
      <c r="A5" s="57" t="s">
        <v>48</v>
      </c>
      <c r="B5" s="58">
        <f>IF(B6="-","-",AVERAGE(D5:F5))</f>
        <v>0.5229166666666667</v>
      </c>
      <c r="C5" s="58" t="s">
        <v>1</v>
      </c>
      <c r="D5" s="60">
        <f t="shared" ref="D5:F5" si="2">IF(D$2="","",IF(D$39="n", "", SUM(D$6,D$12,D$17,D$23,D$28)))</f>
        <v>0.40416666666666667</v>
      </c>
      <c r="E5" s="60" t="str">
        <f t="shared" si="2"/>
        <v/>
      </c>
      <c r="F5" s="60">
        <f t="shared" si="2"/>
        <v>0.64166666666666672</v>
      </c>
      <c r="H5" s="7" t="s">
        <v>16</v>
      </c>
    </row>
    <row r="6" spans="1:8" ht="18" customHeight="1" x14ac:dyDescent="0.2">
      <c r="A6" s="20" t="str">
        <f>OVERALL!A6</f>
        <v>ENGAGE</v>
      </c>
      <c r="B6" s="21">
        <f>IF(C11=0,"-",AVERAGE(B7:B10))</f>
        <v>0.375</v>
      </c>
      <c r="C6" s="61" t="s">
        <v>0</v>
      </c>
      <c r="D6" s="28">
        <f>IF(D11=0,"-",(COUNTIF(D7:D10, "y")/D11)*OVERALL!$C$6)</f>
        <v>0</v>
      </c>
      <c r="E6" s="28" t="str">
        <f>IF(E11=0,"-",(COUNTIF(E7:E10, "y")/E11)*OVERALL!$C$6)</f>
        <v>-</v>
      </c>
      <c r="F6" s="28">
        <f>IF(F11=0,"-",(COUNTIF(F7:F10, "y")/F11)*OVERALL!$C$6)</f>
        <v>0.15000000000000002</v>
      </c>
    </row>
    <row r="7" spans="1:8" ht="18" customHeight="1" x14ac:dyDescent="0.2">
      <c r="A7" s="33" t="str">
        <f>OVERALL!A7</f>
        <v>WELCOME</v>
      </c>
      <c r="B7" s="3">
        <f>IF(C7=0,"-",COUNTIF(D7:F7,"y")/C7)</f>
        <v>0.5</v>
      </c>
      <c r="C7" s="26">
        <f>$C$2-COUNTIF(D7:F7, "-")</f>
        <v>2</v>
      </c>
      <c r="D7" s="296" t="s">
        <v>125</v>
      </c>
      <c r="E7" s="291" t="s">
        <v>77</v>
      </c>
      <c r="F7" s="301" t="s">
        <v>124</v>
      </c>
      <c r="H7" s="11" t="s">
        <v>2</v>
      </c>
    </row>
    <row r="8" spans="1:8" ht="18" customHeight="1" x14ac:dyDescent="0.25">
      <c r="A8" s="33" t="str">
        <f>OVERALL!A8</f>
        <v>INTENT</v>
      </c>
      <c r="B8" s="3">
        <f>IF(C8=0,"-",COUNTIF(D8:F8,"y")/C8)</f>
        <v>0.5</v>
      </c>
      <c r="C8" s="26">
        <f>$C$2-COUNTIF(D8:F8, "-")</f>
        <v>2</v>
      </c>
      <c r="D8" s="296" t="s">
        <v>125</v>
      </c>
      <c r="E8" s="291" t="s">
        <v>77</v>
      </c>
      <c r="F8" s="301" t="s">
        <v>124</v>
      </c>
      <c r="H8" s="7" t="s">
        <v>15</v>
      </c>
    </row>
    <row r="9" spans="1:8" ht="18" customHeight="1" x14ac:dyDescent="0.2">
      <c r="A9" s="33" t="str">
        <f>OVERALL!A9</f>
        <v>NAME</v>
      </c>
      <c r="B9" s="3">
        <f>IF(C9=0,"-",COUNTIF(D9:F9,"y")/C9)</f>
        <v>0.5</v>
      </c>
      <c r="C9" s="26">
        <f>$C$2-COUNTIF(D9:F9, "-")</f>
        <v>2</v>
      </c>
      <c r="D9" s="296" t="s">
        <v>125</v>
      </c>
      <c r="E9" s="291" t="s">
        <v>77</v>
      </c>
      <c r="F9" s="301" t="s">
        <v>124</v>
      </c>
      <c r="H9" t="s">
        <v>1</v>
      </c>
    </row>
    <row r="10" spans="1:8" ht="18" customHeight="1" x14ac:dyDescent="0.2">
      <c r="A10" s="33" t="str">
        <f>OVERALL!A10</f>
        <v>BRIDGE</v>
      </c>
      <c r="B10" s="3">
        <f>IF(C10=0,"-",COUNTIF(D10:F10,"y")/C10)</f>
        <v>0</v>
      </c>
      <c r="C10" s="26">
        <f>$C$2-COUNTIF(D10:F10, "-")</f>
        <v>2</v>
      </c>
      <c r="D10" s="296" t="s">
        <v>125</v>
      </c>
      <c r="E10" s="291" t="s">
        <v>77</v>
      </c>
      <c r="F10" s="301" t="s">
        <v>125</v>
      </c>
      <c r="H10" s="13" t="s">
        <v>3</v>
      </c>
    </row>
    <row r="11" spans="1:8" ht="18" customHeight="1" x14ac:dyDescent="0.25">
      <c r="A11" s="2"/>
      <c r="C11" s="63">
        <f>AVERAGE(C7:C10)</f>
        <v>2</v>
      </c>
      <c r="D11" s="27">
        <f t="shared" ref="D11:F11" si="3">COUNTA(D7:D10)-COUNTIF(D7:D10, "-")</f>
        <v>4</v>
      </c>
      <c r="E11" s="27">
        <f t="shared" si="3"/>
        <v>0</v>
      </c>
      <c r="F11" s="27">
        <f t="shared" si="3"/>
        <v>4</v>
      </c>
      <c r="H11" s="8" t="s">
        <v>14</v>
      </c>
    </row>
    <row r="12" spans="1:8" ht="18" customHeight="1" x14ac:dyDescent="0.2">
      <c r="A12" s="20" t="str">
        <f>OVERALL!A12</f>
        <v>DISCOVER</v>
      </c>
      <c r="B12" s="21">
        <f>IF(C16=0,"-",AVERAGE(B13:B15))</f>
        <v>0.33333333333333331</v>
      </c>
      <c r="C12" s="1" t="s">
        <v>1</v>
      </c>
      <c r="D12" s="28">
        <f>IF(D16=0,"-",(COUNTIF(D13:D15, "y")/D16)*OVERALL!$C$12)</f>
        <v>6.6666666666666666E-2</v>
      </c>
      <c r="E12" s="28" t="str">
        <f>IF(E16=0,"-",(COUNTIF(E13:E15, "y")/E16)*OVERALL!$C$12)</f>
        <v>-</v>
      </c>
      <c r="F12" s="28">
        <f>IF(F16=0,"-",(COUNTIF(F13:F15, "y")/F16)*OVERALL!$C$12)</f>
        <v>6.6666666666666666E-2</v>
      </c>
      <c r="H12" t="s">
        <v>1</v>
      </c>
    </row>
    <row r="13" spans="1:8" ht="18" customHeight="1" x14ac:dyDescent="0.2">
      <c r="A13" s="33" t="str">
        <f>OVERALL!A13</f>
        <v>CONVERSE</v>
      </c>
      <c r="B13" s="3">
        <f>IF(C13=0,"-",COUNTIF(D13:F13,"y")/C13)</f>
        <v>0</v>
      </c>
      <c r="C13" s="26">
        <f>$C$2-COUNTIF(D13:F13, "-")</f>
        <v>2</v>
      </c>
      <c r="D13" s="296" t="s">
        <v>125</v>
      </c>
      <c r="E13" s="291" t="s">
        <v>77</v>
      </c>
      <c r="F13" s="301" t="s">
        <v>125</v>
      </c>
      <c r="H13" s="14" t="s">
        <v>4</v>
      </c>
    </row>
    <row r="14" spans="1:8" ht="18" customHeight="1" x14ac:dyDescent="0.25">
      <c r="A14" s="33" t="str">
        <f>OVERALL!A14</f>
        <v>LISTEN</v>
      </c>
      <c r="B14" s="3">
        <f>IF(C14=0,"-",COUNTIF(D14:F14,"y")/C14)</f>
        <v>1</v>
      </c>
      <c r="C14" s="26">
        <f>$C$2-COUNTIF(D14:F14, "-")</f>
        <v>2</v>
      </c>
      <c r="D14" s="296" t="s">
        <v>124</v>
      </c>
      <c r="E14" s="291" t="s">
        <v>77</v>
      </c>
      <c r="F14" s="301" t="s">
        <v>124</v>
      </c>
      <c r="H14" s="9" t="s">
        <v>13</v>
      </c>
    </row>
    <row r="15" spans="1:8" ht="18" customHeight="1" x14ac:dyDescent="0.2">
      <c r="A15" s="33" t="str">
        <f>OVERALL!A15</f>
        <v>CONFIRM</v>
      </c>
      <c r="B15" s="3">
        <f>IF(C15=0,"-",COUNTIF(D15:F15,"y")/C15)</f>
        <v>0</v>
      </c>
      <c r="C15" s="26">
        <f>$C$2-COUNTIF(D15:F15, "-")</f>
        <v>2</v>
      </c>
      <c r="D15" s="296" t="s">
        <v>125</v>
      </c>
      <c r="E15" s="291" t="s">
        <v>77</v>
      </c>
      <c r="F15" s="301" t="s">
        <v>125</v>
      </c>
      <c r="G15" t="s">
        <v>1</v>
      </c>
    </row>
    <row r="16" spans="1:8" ht="18" customHeight="1" x14ac:dyDescent="0.2">
      <c r="A16" s="2"/>
      <c r="C16" s="63">
        <f>AVERAGE(C13:C15)</f>
        <v>2</v>
      </c>
      <c r="D16" s="27">
        <f t="shared" ref="D16:F16" si="4">COUNTA(D13:D15)-COUNTIF(D13:D15, "-")</f>
        <v>3</v>
      </c>
      <c r="E16" s="27">
        <f t="shared" si="4"/>
        <v>0</v>
      </c>
      <c r="F16" s="27">
        <f t="shared" si="4"/>
        <v>3</v>
      </c>
      <c r="H16" s="15" t="s">
        <v>7</v>
      </c>
    </row>
    <row r="17" spans="1:11" ht="18" customHeight="1" x14ac:dyDescent="0.25">
      <c r="A17" s="20" t="str">
        <f>OVERALL!A17</f>
        <v>EDUCATE</v>
      </c>
      <c r="B17" s="21">
        <f>IF(C22=0,"-",AVERAGE(B18:B21))</f>
        <v>0.625</v>
      </c>
      <c r="C17" s="1" t="s">
        <v>1</v>
      </c>
      <c r="D17" s="29">
        <f>IF(D22=0,"-",(COUNTIF(D18:D21, "y")/D22)*OVERALL!$C$17)</f>
        <v>0.1875</v>
      </c>
      <c r="E17" s="29" t="str">
        <f>IF(E22=0,"-",(COUNTIF(E18:E21, "y")/E22)*OVERALL!$C$17)</f>
        <v>-</v>
      </c>
      <c r="F17" s="29">
        <f>IF(F22=0,"-",(COUNTIF(F18:F21, "y")/F22)*OVERALL!$C$17)</f>
        <v>0.125</v>
      </c>
      <c r="H17" s="9" t="s">
        <v>6</v>
      </c>
    </row>
    <row r="18" spans="1:11" ht="18" customHeight="1" x14ac:dyDescent="0.2">
      <c r="A18" s="33" t="str">
        <f>OVERALL!A18</f>
        <v>INFORM</v>
      </c>
      <c r="B18" s="3">
        <f>IF(C18=0,"-",COUNTIF(D18:F18,"y")/C18)</f>
        <v>0.5</v>
      </c>
      <c r="C18" s="26">
        <f>$C$2-COUNTIF(D18:F18, "-")</f>
        <v>2</v>
      </c>
      <c r="D18" s="296" t="s">
        <v>124</v>
      </c>
      <c r="E18" s="291" t="s">
        <v>77</v>
      </c>
      <c r="F18" s="301" t="s">
        <v>125</v>
      </c>
    </row>
    <row r="19" spans="1:11" ht="18" customHeight="1" x14ac:dyDescent="0.2">
      <c r="A19" s="33" t="str">
        <f>OVERALL!A19</f>
        <v>CHECK</v>
      </c>
      <c r="B19" s="3">
        <f>IF(C19=0,"-",COUNTIF(D19:F19,"y")/C19)</f>
        <v>0</v>
      </c>
      <c r="C19" s="26">
        <f>$C$2-COUNTIF(D19:F19, "-")</f>
        <v>2</v>
      </c>
      <c r="D19" s="296" t="s">
        <v>125</v>
      </c>
      <c r="E19" s="291" t="s">
        <v>77</v>
      </c>
      <c r="F19" s="301" t="s">
        <v>125</v>
      </c>
    </row>
    <row r="20" spans="1:11" ht="18" customHeight="1" x14ac:dyDescent="0.2">
      <c r="A20" s="33" t="str">
        <f>OVERALL!A20</f>
        <v>SEEK</v>
      </c>
      <c r="B20" s="3">
        <f>IF(C20=0,"-",COUNTIF(D20:F20,"y")/C20)</f>
        <v>1</v>
      </c>
      <c r="C20" s="26">
        <f>$C$2-COUNTIF(D20:F20, "-")</f>
        <v>2</v>
      </c>
      <c r="D20" s="296" t="s">
        <v>124</v>
      </c>
      <c r="E20" s="291" t="s">
        <v>77</v>
      </c>
      <c r="F20" s="301" t="s">
        <v>124</v>
      </c>
      <c r="H20" t="s">
        <v>1</v>
      </c>
    </row>
    <row r="21" spans="1:11" ht="18" customHeight="1" x14ac:dyDescent="0.2">
      <c r="A21" s="33" t="str">
        <f>OVERALL!A21</f>
        <v>CONFIDENCE</v>
      </c>
      <c r="B21" s="3">
        <f>IF(C21=0,"-",COUNTIF(D21:F21,"y")/C21)</f>
        <v>1</v>
      </c>
      <c r="C21" s="26">
        <f>$C$2-COUNTIF(D21:F21, "-")</f>
        <v>2</v>
      </c>
      <c r="D21" s="296" t="s">
        <v>124</v>
      </c>
      <c r="E21" s="291" t="s">
        <v>77</v>
      </c>
      <c r="F21" s="301" t="s">
        <v>124</v>
      </c>
    </row>
    <row r="22" spans="1:11" ht="18" customHeight="1" x14ac:dyDescent="0.2">
      <c r="A22" s="2"/>
      <c r="C22" s="63">
        <f>AVERAGE(C18:C21)</f>
        <v>2</v>
      </c>
      <c r="D22" s="27">
        <f t="shared" ref="D22:F22" si="5">COUNTA(D18:D21)-COUNTIF(D18:D21, "-")</f>
        <v>4</v>
      </c>
      <c r="E22" s="27">
        <f t="shared" si="5"/>
        <v>0</v>
      </c>
      <c r="F22" s="27">
        <f t="shared" si="5"/>
        <v>4</v>
      </c>
    </row>
    <row r="23" spans="1:11" ht="18" customHeight="1" x14ac:dyDescent="0.2">
      <c r="A23" s="20" t="str">
        <f>OVERALL!A23</f>
        <v>CLOSE</v>
      </c>
      <c r="B23" s="21">
        <f>IF(C27=0,"-",AVERAGE(B24:B26))</f>
        <v>0.66666666666666663</v>
      </c>
      <c r="C23" s="1" t="s">
        <v>1</v>
      </c>
      <c r="D23" s="29">
        <f>IF(D27=0,"-",(COUNTIF(D24:D26, "y")/D27)*OVERALL!$C$23)</f>
        <v>4.9999999999999996E-2</v>
      </c>
      <c r="E23" s="29" t="str">
        <f>IF(E27=0,"-",(COUNTIF(E24:E26, "y")/E27)*OVERALL!$C$23)</f>
        <v>-</v>
      </c>
      <c r="F23" s="29">
        <f>IF(F27=0,"-",(COUNTIF(F24:F26, "y")/F27)*OVERALL!$C$23)</f>
        <v>0.15</v>
      </c>
    </row>
    <row r="24" spans="1:11" ht="18" customHeight="1" x14ac:dyDescent="0.2">
      <c r="A24" s="33" t="str">
        <f>OVERALL!A24</f>
        <v>QUESTIONS</v>
      </c>
      <c r="B24" s="3">
        <f>IF(C24=0,"-",COUNTIF(D24:F24,"y")/C24)</f>
        <v>1</v>
      </c>
      <c r="C24" s="26">
        <f>$C$2-COUNTIF(D24:F24, "-")</f>
        <v>2</v>
      </c>
      <c r="D24" s="296" t="s">
        <v>124</v>
      </c>
      <c r="E24" s="291" t="s">
        <v>77</v>
      </c>
      <c r="F24" s="301" t="s">
        <v>124</v>
      </c>
    </row>
    <row r="25" spans="1:11" ht="18" customHeight="1" x14ac:dyDescent="0.2">
      <c r="A25" s="33" t="str">
        <f>OVERALL!A25</f>
        <v>GRATITUDE</v>
      </c>
      <c r="B25" s="3">
        <f>IF(C25=0,"-",COUNTIF(D25:F25,"y")/C25)</f>
        <v>0.5</v>
      </c>
      <c r="C25" s="26">
        <f>$C$2-COUNTIF(D25:F25, "-")</f>
        <v>2</v>
      </c>
      <c r="D25" s="296" t="s">
        <v>125</v>
      </c>
      <c r="E25" s="291" t="s">
        <v>77</v>
      </c>
      <c r="F25" s="301" t="s">
        <v>124</v>
      </c>
    </row>
    <row r="26" spans="1:11" ht="18" customHeight="1" x14ac:dyDescent="0.2">
      <c r="A26" s="33" t="str">
        <f>OVERALL!A26</f>
        <v>THANKS</v>
      </c>
      <c r="B26" s="3">
        <f>IF(C26=0,"-",COUNTIF(D26:F26,"y")/C26)</f>
        <v>0.5</v>
      </c>
      <c r="C26" s="26">
        <f>$C$2-COUNTIF(D26:F26, "-")</f>
        <v>2</v>
      </c>
      <c r="D26" s="296" t="s">
        <v>125</v>
      </c>
      <c r="E26" s="291" t="s">
        <v>77</v>
      </c>
      <c r="F26" s="301" t="s">
        <v>124</v>
      </c>
    </row>
    <row r="27" spans="1:11" ht="18" customHeight="1" x14ac:dyDescent="0.2">
      <c r="A27" s="2"/>
      <c r="C27" s="63">
        <f>AVERAGE(C24:C26)</f>
        <v>2</v>
      </c>
      <c r="D27" s="27">
        <f t="shared" ref="D27:F27" si="6">COUNTA(D24:D26)-COUNTIF(D24:D26, "-")</f>
        <v>3</v>
      </c>
      <c r="E27" s="27">
        <f t="shared" si="6"/>
        <v>0</v>
      </c>
      <c r="F27" s="27">
        <f t="shared" si="6"/>
        <v>3</v>
      </c>
    </row>
    <row r="28" spans="1:11" ht="18" customHeight="1" x14ac:dyDescent="0.2">
      <c r="A28" s="20" t="str">
        <f>OVERALL!A28</f>
        <v>IMPACT</v>
      </c>
      <c r="B28" s="21">
        <f>IF(C33=0,"-",AVERAGE(B29:B32))</f>
        <v>0.625</v>
      </c>
      <c r="C28" s="1" t="s">
        <v>1</v>
      </c>
      <c r="D28" s="29">
        <f>IF(D33=0,"-",(COUNTIF(D29:D32, "y")/D33)*OVERALL!$C$28)</f>
        <v>0.1</v>
      </c>
      <c r="E28" s="29" t="str">
        <f>IF(E33=0,"-",(COUNTIF(E29:E32, "y")/E33)*OVERALL!$C$28)</f>
        <v>-</v>
      </c>
      <c r="F28" s="29">
        <f>IF(F33=0,"-",(COUNTIF(F29:F32, "y")/F33)*OVERALL!$C$28)</f>
        <v>0.15000000000000002</v>
      </c>
    </row>
    <row r="29" spans="1:11" ht="18" customHeight="1" x14ac:dyDescent="0.2">
      <c r="A29" s="33" t="str">
        <f>OVERALL!A29</f>
        <v>VIBRANCY</v>
      </c>
      <c r="B29" s="3">
        <f>IF(C29=0,"-",COUNTIF(D29:F29,"y")/C29)</f>
        <v>0.5</v>
      </c>
      <c r="C29" s="26">
        <f>$C$2-COUNTIF(D29:F29, "-")</f>
        <v>2</v>
      </c>
      <c r="D29" s="296" t="s">
        <v>125</v>
      </c>
      <c r="E29" s="291" t="s">
        <v>77</v>
      </c>
      <c r="F29" s="301" t="s">
        <v>124</v>
      </c>
    </row>
    <row r="30" spans="1:11" ht="18" customHeight="1" x14ac:dyDescent="0.2">
      <c r="A30" s="33" t="str">
        <f>OVERALL!A30</f>
        <v>EMPATHY</v>
      </c>
      <c r="B30" s="3">
        <f>IF(C30=0,"-",COUNTIF(D30:F30,"y")/C30)</f>
        <v>1</v>
      </c>
      <c r="C30" s="26">
        <f>$C$2-COUNTIF(D30:F30, "-")</f>
        <v>2</v>
      </c>
      <c r="D30" s="296" t="s">
        <v>124</v>
      </c>
      <c r="E30" s="291" t="s">
        <v>77</v>
      </c>
      <c r="F30" s="301" t="s">
        <v>124</v>
      </c>
    </row>
    <row r="31" spans="1:11" ht="18" customHeight="1" x14ac:dyDescent="0.2">
      <c r="A31" s="33" t="str">
        <f>OVERALL!A31</f>
        <v>CONTROL</v>
      </c>
      <c r="B31" s="3">
        <f>IF(C31=0,"-",COUNTIF(D31:F31,"y")/C31)</f>
        <v>1</v>
      </c>
      <c r="C31" s="26">
        <f>$C$2-COUNTIF(D31:F31, "-")</f>
        <v>2</v>
      </c>
      <c r="D31" s="296" t="s">
        <v>124</v>
      </c>
      <c r="E31" s="291" t="s">
        <v>77</v>
      </c>
      <c r="F31" s="301" t="s">
        <v>124</v>
      </c>
    </row>
    <row r="32" spans="1:11" ht="18" customHeight="1" x14ac:dyDescent="0.2">
      <c r="A32" s="33" t="str">
        <f>OVERALL!A32</f>
        <v>CLARITY</v>
      </c>
      <c r="B32" s="3">
        <f>IF(C32=0,"-",COUNTIF(D32:F32,"y")/C32)</f>
        <v>0</v>
      </c>
      <c r="C32" s="26">
        <f>$C$2-COUNTIF(D32:F32, "-")</f>
        <v>2</v>
      </c>
      <c r="D32" s="296" t="s">
        <v>125</v>
      </c>
      <c r="E32" s="291" t="s">
        <v>77</v>
      </c>
      <c r="F32" s="301" t="s">
        <v>125</v>
      </c>
      <c r="K32" t="s">
        <v>1</v>
      </c>
    </row>
    <row r="33" spans="1:16" ht="18" customHeight="1" x14ac:dyDescent="0.2">
      <c r="A33" s="5"/>
      <c r="B33" s="6"/>
      <c r="C33" s="63">
        <f>AVERAGE(C29:C32)</f>
        <v>2</v>
      </c>
      <c r="D33" s="27">
        <f t="shared" ref="D33:F33" si="7">COUNTA(D29:D32)-COUNTIF(D29:D32, "-")</f>
        <v>4</v>
      </c>
      <c r="E33" s="27">
        <f t="shared" si="7"/>
        <v>0</v>
      </c>
      <c r="F33" s="27">
        <f t="shared" si="7"/>
        <v>4</v>
      </c>
    </row>
    <row r="34" spans="1:16"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6" ht="18" customHeight="1" x14ac:dyDescent="0.2">
      <c r="A35" s="45" t="str">
        <f>OVERALL!A35</f>
        <v>AUDIO ISSUE (MAJOR IMPACT)</v>
      </c>
      <c r="B35" s="3">
        <f>IF(C35=0,"-",COUNTIF(D35:F35,"y")/C35)</f>
        <v>0</v>
      </c>
      <c r="C35" s="26">
        <f>$C$2-COUNTIF(D35:F35, "-")</f>
        <v>2</v>
      </c>
      <c r="D35" s="296" t="s">
        <v>125</v>
      </c>
      <c r="E35" s="291" t="s">
        <v>77</v>
      </c>
      <c r="F35" s="301" t="s">
        <v>125</v>
      </c>
      <c r="H35" s="48">
        <v>-0.3</v>
      </c>
      <c r="J35" s="48"/>
      <c r="K35" s="48"/>
      <c r="L35" s="48"/>
    </row>
    <row r="36" spans="1:16" ht="18" customHeight="1" x14ac:dyDescent="0.2">
      <c r="A36" s="45" t="str">
        <f>OVERALL!A36</f>
        <v>AUDIO ISSUE (DISTRACTION)</v>
      </c>
      <c r="B36" s="3">
        <f>IF(C36=0,"-",COUNTIF(D36:F36,"y")/C36)</f>
        <v>0</v>
      </c>
      <c r="C36" s="26">
        <f>$C$2-COUNTIF(D36:F36, "-")</f>
        <v>2</v>
      </c>
      <c r="D36" s="296" t="s">
        <v>125</v>
      </c>
      <c r="E36" s="291" t="s">
        <v>77</v>
      </c>
      <c r="F36" s="301" t="s">
        <v>125</v>
      </c>
      <c r="H36" s="48">
        <v>-0.1</v>
      </c>
      <c r="J36" s="48"/>
      <c r="K36" s="48"/>
      <c r="L36" s="48"/>
    </row>
    <row r="37" spans="1:16" ht="18" customHeight="1" x14ac:dyDescent="0.2">
      <c r="A37" s="5"/>
      <c r="B37" s="6"/>
      <c r="C37" s="63">
        <f>C35</f>
        <v>2</v>
      </c>
      <c r="D37" s="27">
        <f t="shared" ref="D37:F37" si="8">IF(D35="NA","",COUNTIF(D35:D36, "y"))</f>
        <v>0</v>
      </c>
      <c r="E37" s="27">
        <f t="shared" si="8"/>
        <v>0</v>
      </c>
      <c r="F37" s="27">
        <f t="shared" si="8"/>
        <v>0</v>
      </c>
    </row>
    <row r="38" spans="1:16" ht="18" customHeight="1" x14ac:dyDescent="0.2">
      <c r="A38" s="345" t="str">
        <f>OVERALL!A38</f>
        <v>ADDITIONAL INSIGHT</v>
      </c>
      <c r="B38" s="346"/>
      <c r="C38" s="10" t="s">
        <v>1</v>
      </c>
      <c r="D38" s="30"/>
      <c r="E38" s="30"/>
      <c r="F38" s="30"/>
    </row>
    <row r="39" spans="1:16" ht="18" customHeight="1" x14ac:dyDescent="0.2">
      <c r="A39" s="33" t="str">
        <f>OVERALL!A39</f>
        <v>CALL ANSWERED-QUALITY</v>
      </c>
      <c r="B39" s="3">
        <f>IF(C39=0,"-",COUNTIF(D39:F39, "y")/C39)</f>
        <v>0.66666666666666663</v>
      </c>
      <c r="C39" s="26">
        <f t="shared" ref="C39:C45" si="9">$C$2-COUNTIF(D39:F39, "-")</f>
        <v>3</v>
      </c>
      <c r="D39" s="296" t="s">
        <v>124</v>
      </c>
      <c r="E39" s="291" t="s">
        <v>125</v>
      </c>
      <c r="F39" s="301" t="s">
        <v>124</v>
      </c>
    </row>
    <row r="40" spans="1:16" ht="18" customHeight="1" x14ac:dyDescent="0.2">
      <c r="A40" s="33" t="str">
        <f>OVERALL!A40</f>
        <v>TALK TIME</v>
      </c>
      <c r="B40" s="289">
        <f>IF(C40=0,"-",AVERAGE(D40:F40))</f>
        <v>7.28587962962963E-3</v>
      </c>
      <c r="C40" s="26">
        <f t="shared" si="9"/>
        <v>2</v>
      </c>
      <c r="D40" s="289">
        <v>8.0324074074074082E-3</v>
      </c>
      <c r="E40" s="293" t="s">
        <v>77</v>
      </c>
      <c r="F40" s="289">
        <v>6.5393518518518517E-3</v>
      </c>
      <c r="G40" s="46"/>
      <c r="H40" s="266"/>
      <c r="I40" s="266"/>
      <c r="J40" s="266"/>
      <c r="K40" s="266"/>
      <c r="L40" s="266"/>
      <c r="M40" s="266"/>
      <c r="N40" s="266"/>
      <c r="O40" s="266"/>
      <c r="P40" s="266"/>
    </row>
    <row r="41" spans="1:16" ht="18" customHeight="1" x14ac:dyDescent="0.2">
      <c r="A41" s="33" t="str">
        <f>OVERALL!A41</f>
        <v>ASSESSOR RATING (0-10)</v>
      </c>
      <c r="B41" s="264">
        <f>IF(C41=0,"-",SUM(D41:F41)/C41)</f>
        <v>4.5</v>
      </c>
      <c r="C41" s="26">
        <f t="shared" si="9"/>
        <v>2</v>
      </c>
      <c r="D41" s="286">
        <v>3</v>
      </c>
      <c r="E41" s="292" t="s">
        <v>77</v>
      </c>
      <c r="F41" s="286">
        <v>6</v>
      </c>
    </row>
    <row r="42" spans="1:16" ht="18" customHeight="1" x14ac:dyDescent="0.2">
      <c r="A42" s="33" t="str">
        <f>OVERALL!A42</f>
        <v>EXPLAINED KEY FEATURES</v>
      </c>
      <c r="B42" s="3">
        <f>IF(C42=0,"-",COUNTIF(D42:F42, "y")/C42)</f>
        <v>0.5</v>
      </c>
      <c r="C42" s="26">
        <f t="shared" si="9"/>
        <v>2</v>
      </c>
      <c r="D42" s="296" t="s">
        <v>124</v>
      </c>
      <c r="E42" s="291" t="s">
        <v>77</v>
      </c>
      <c r="F42" s="301" t="s">
        <v>125</v>
      </c>
      <c r="G42" s="47"/>
      <c r="H42" t="s">
        <v>1</v>
      </c>
    </row>
    <row r="43" spans="1:16" ht="18" customHeight="1" x14ac:dyDescent="0.2">
      <c r="A43" s="33" t="str">
        <f>OVERALL!A43</f>
        <v>REVEALED PRICING</v>
      </c>
      <c r="B43" s="3">
        <f>IF(C43=0,"-",COUNTIF(D43:F43, "y")/C43)</f>
        <v>1</v>
      </c>
      <c r="C43" s="26">
        <f t="shared" si="9"/>
        <v>2</v>
      </c>
      <c r="D43" s="296" t="s">
        <v>124</v>
      </c>
      <c r="E43" s="291" t="s">
        <v>77</v>
      </c>
      <c r="F43" s="301" t="s">
        <v>124</v>
      </c>
    </row>
    <row r="44" spans="1:16" ht="18" customHeight="1" x14ac:dyDescent="0.2">
      <c r="A44" s="33" t="str">
        <f>OVERALL!A44</f>
        <v>EXPLAINED ACTIONS &amp; PROCESS</v>
      </c>
      <c r="B44" s="3">
        <f>IF(C44=0,"-",COUNTIF(D44:F44, "y")/C44)</f>
        <v>1</v>
      </c>
      <c r="C44" s="26">
        <f t="shared" si="9"/>
        <v>2</v>
      </c>
      <c r="D44" s="296" t="s">
        <v>124</v>
      </c>
      <c r="E44" s="291" t="s">
        <v>77</v>
      </c>
      <c r="F44" s="301" t="s">
        <v>124</v>
      </c>
    </row>
    <row r="45" spans="1:16" ht="18" customHeight="1" x14ac:dyDescent="0.2">
      <c r="A45" s="33" t="str">
        <f>OVERALL!A45</f>
        <v>WEBSITE EDUCATION</v>
      </c>
      <c r="B45" s="3">
        <f>IF(C45=0,"-",COUNTIF(D45:F45, "y")/C45)</f>
        <v>0</v>
      </c>
      <c r="C45" s="26">
        <f t="shared" si="9"/>
        <v>2</v>
      </c>
      <c r="D45" s="296" t="s">
        <v>125</v>
      </c>
      <c r="E45" s="291" t="s">
        <v>77</v>
      </c>
      <c r="F45" s="301" t="s">
        <v>125</v>
      </c>
    </row>
    <row r="46" spans="1:16" ht="18" customHeight="1" x14ac:dyDescent="0.2">
      <c r="A46" s="18"/>
      <c r="B46" s="3"/>
      <c r="C46" s="26"/>
      <c r="D46" s="264"/>
      <c r="E46" s="264"/>
      <c r="F46" s="264"/>
    </row>
    <row r="47" spans="1:16" ht="150" x14ac:dyDescent="0.2">
      <c r="A47" s="25" t="s">
        <v>1</v>
      </c>
      <c r="B47" s="347" t="s">
        <v>35</v>
      </c>
      <c r="C47" s="348"/>
      <c r="D47" s="23" t="s">
        <v>137</v>
      </c>
      <c r="E47" s="23" t="s">
        <v>127</v>
      </c>
      <c r="F47" s="23" t="s">
        <v>159</v>
      </c>
    </row>
    <row r="48" spans="1:16" ht="18" customHeight="1" x14ac:dyDescent="0.2">
      <c r="A48" s="59" t="s">
        <v>47</v>
      </c>
      <c r="D48" s="50">
        <f t="shared" ref="D48:F48" si="10">IF(D$2="","",IF(D$39="n", "", SUM(D$6,D$12,D$17,D$23,D$28,D$34)))</f>
        <v>0.40416666666666667</v>
      </c>
      <c r="E48" s="50" t="str">
        <f t="shared" si="10"/>
        <v/>
      </c>
      <c r="F48" s="50">
        <f t="shared" si="10"/>
        <v>0.64166666666666672</v>
      </c>
    </row>
    <row r="50" spans="1:6" ht="19" x14ac:dyDescent="0.25">
      <c r="A50" s="110" t="s">
        <v>74</v>
      </c>
      <c r="B50" s="90" t="s">
        <v>75</v>
      </c>
    </row>
    <row r="51" spans="1:6" x14ac:dyDescent="0.2">
      <c r="A51" s="111" t="s">
        <v>63</v>
      </c>
      <c r="B51" s="112">
        <v>0.3</v>
      </c>
      <c r="C51" s="111"/>
      <c r="D51" s="256">
        <f>[1]ALLIANZ!D$4</f>
        <v>0.76249999999999996</v>
      </c>
      <c r="E51" s="256">
        <f>[1]ALLIANZ!E$4</f>
        <v>0.15089285714285716</v>
      </c>
      <c r="F51" s="256">
        <f>[1]ALLIANZ!F$4</f>
        <v>0.79374999999999996</v>
      </c>
    </row>
    <row r="52" spans="1:6" x14ac:dyDescent="0.2">
      <c r="A52" s="111" t="s">
        <v>64</v>
      </c>
      <c r="B52" s="112">
        <v>0.7</v>
      </c>
      <c r="C52" s="111"/>
      <c r="D52" s="257">
        <f t="shared" ref="D52:F52" si="11">D4</f>
        <v>0.40416666666666667</v>
      </c>
      <c r="E52" s="257" t="str">
        <f t="shared" si="11"/>
        <v>-</v>
      </c>
      <c r="F52" s="257">
        <f t="shared" si="11"/>
        <v>0.64166666666666672</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0.22874999999999998</v>
      </c>
      <c r="E55" s="257">
        <f t="shared" ref="E55:F55" si="12">IF(E51="-","-",E51*$B$51)</f>
        <v>4.5267857142857144E-2</v>
      </c>
      <c r="F55" s="257">
        <f t="shared" si="12"/>
        <v>0.23812499999999998</v>
      </c>
    </row>
    <row r="56" spans="1:6" x14ac:dyDescent="0.2">
      <c r="A56" s="111" t="s">
        <v>64</v>
      </c>
      <c r="B56" s="111"/>
      <c r="C56" s="111"/>
      <c r="D56" s="257">
        <f t="shared" ref="D56:F56" si="13">IF(D52="-","-",D52*$B$52)</f>
        <v>0.28291666666666665</v>
      </c>
      <c r="E56" s="257" t="str">
        <f t="shared" si="13"/>
        <v>-</v>
      </c>
      <c r="F56" s="257">
        <f t="shared" si="13"/>
        <v>0.44916666666666666</v>
      </c>
    </row>
    <row r="57" spans="1:6" x14ac:dyDescent="0.2">
      <c r="A57" s="114" t="s">
        <v>59</v>
      </c>
      <c r="B57" s="114"/>
      <c r="C57" s="114"/>
      <c r="D57" s="115">
        <f t="shared" ref="D57:F57" si="14">IF(D51="","",IF(D52="","",SUM(D55:D56)))</f>
        <v>0.5116666666666666</v>
      </c>
      <c r="E57" s="115">
        <f t="shared" si="14"/>
        <v>4.5267857142857144E-2</v>
      </c>
      <c r="F57" s="115">
        <f t="shared" si="14"/>
        <v>0.68729166666666663</v>
      </c>
    </row>
  </sheetData>
  <mergeCells count="2">
    <mergeCell ref="A38:B38"/>
    <mergeCell ref="B47:C47"/>
  </mergeCells>
  <conditionalFormatting sqref="B4">
    <cfRule type="cellIs" dxfId="101" priority="9" operator="between">
      <formula>0.604999</formula>
      <formula>0.754999</formula>
    </cfRule>
    <cfRule type="cellIs" dxfId="100" priority="10" operator="between">
      <formula>0.44999</formula>
      <formula>0.605</formula>
    </cfRule>
    <cfRule type="cellIs" dxfId="99" priority="11" operator="lessThan">
      <formula>0.45</formula>
    </cfRule>
    <cfRule type="cellIs" dxfId="98" priority="8" operator="between">
      <formula>0.754999</formula>
      <formula>0.905</formula>
    </cfRule>
    <cfRule type="cellIs" dxfId="97" priority="7" operator="greaterThanOrEqual">
      <formula>0.905</formula>
    </cfRule>
    <cfRule type="containsBlanks" dxfId="96" priority="6">
      <formula>LEN(TRIM(B4))=0</formula>
    </cfRule>
  </conditionalFormatting>
  <conditionalFormatting sqref="B6">
    <cfRule type="containsText" dxfId="95" priority="5" operator="containsText" text="NA">
      <formula>NOT(ISERROR(SEARCH("NA",B6)))</formula>
    </cfRule>
  </conditionalFormatting>
  <conditionalFormatting sqref="B12">
    <cfRule type="containsText" dxfId="94" priority="4" operator="containsText" text="NA">
      <formula>NOT(ISERROR(SEARCH("NA",B12)))</formula>
    </cfRule>
  </conditionalFormatting>
  <conditionalFormatting sqref="B17">
    <cfRule type="containsText" dxfId="93" priority="3" operator="containsText" text="NA">
      <formula>NOT(ISERROR(SEARCH("NA",B17)))</formula>
    </cfRule>
  </conditionalFormatting>
  <conditionalFormatting sqref="B23">
    <cfRule type="containsText" dxfId="92" priority="2" operator="containsText" text="NA">
      <formula>NOT(ISERROR(SEARCH("NA",B23)))</formula>
    </cfRule>
  </conditionalFormatting>
  <conditionalFormatting sqref="B28">
    <cfRule type="containsText" dxfId="91" priority="1" operator="containsText" text="NA">
      <formula>NOT(ISERROR(SEARCH("NA",B28)))</formula>
    </cfRule>
  </conditionalFormatting>
  <conditionalFormatting sqref="D4:F4">
    <cfRule type="containsBlanks" dxfId="90" priority="12">
      <formula>LEN(TRIM(D4))=0</formula>
    </cfRule>
    <cfRule type="cellIs" dxfId="89" priority="13" operator="greaterThanOrEqual">
      <formula>0.905</formula>
    </cfRule>
    <cfRule type="cellIs" dxfId="88" priority="14" operator="between">
      <formula>0.754999</formula>
      <formula>0.905</formula>
    </cfRule>
    <cfRule type="cellIs" dxfId="87" priority="15" operator="between">
      <formula>0.604999</formula>
      <formula>0.754999</formula>
    </cfRule>
    <cfRule type="cellIs" dxfId="86" priority="16" operator="between">
      <formula>0.44999</formula>
      <formula>0.605</formula>
    </cfRule>
    <cfRule type="cellIs" dxfId="85" priority="17" operator="lessThan">
      <formula>0.45</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7"/>
  <sheetViews>
    <sheetView zoomScale="80" zoomScaleNormal="80" workbookViewId="0">
      <pane xSplit="3" ySplit="6" topLeftCell="D47" activePane="bottomRight" state="frozen"/>
      <selection activeCell="D41" sqref="D41:F49"/>
      <selection pane="topRight" activeCell="D41" sqref="D41:F49"/>
      <selection pane="bottomLeft" activeCell="D41" sqref="D41:F49"/>
      <selection pane="bottomRight" activeCell="E60" sqref="E60"/>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CAR INSURANCE</v>
      </c>
      <c r="B2" s="31" t="s">
        <v>59</v>
      </c>
      <c r="C2" s="35">
        <f>COUNTA(D7:F7)</f>
        <v>3</v>
      </c>
      <c r="D2" s="298" t="s">
        <v>138</v>
      </c>
      <c r="E2" s="290" t="s">
        <v>128</v>
      </c>
      <c r="F2" s="302" t="s">
        <v>148</v>
      </c>
    </row>
    <row r="3" spans="1:8" ht="19" x14ac:dyDescent="0.2">
      <c r="A3" s="32" t="str">
        <f>OVERALL!F1</f>
        <v>BUDGET DIRECT</v>
      </c>
      <c r="B3" s="248">
        <f>OVERALL!F3</f>
        <v>0.55829166666666663</v>
      </c>
      <c r="C3" s="108" t="s">
        <v>73</v>
      </c>
      <c r="D3" s="109">
        <f>IF(D2="-","-",D57)</f>
        <v>0.55829166666666663</v>
      </c>
      <c r="E3" s="109">
        <f t="shared" ref="E3:F3" si="0">IF(E2="-","-",E57)</f>
        <v>0.5232916666666666</v>
      </c>
      <c r="F3" s="109">
        <f t="shared" si="0"/>
        <v>0.59329166666666666</v>
      </c>
    </row>
    <row r="4" spans="1:8" ht="18" customHeight="1" x14ac:dyDescent="0.2">
      <c r="A4" s="17" t="str">
        <f>OVERALL!A4</f>
        <v>QUALITY SCORE</v>
      </c>
      <c r="B4" s="38">
        <f>IF(C2=0, "-", IF(COUNTIF(D39:F39, "n")=C2, "-", IF(COUNT(D4:F4)=0, "-", AVERAGE(D4:F4))))</f>
        <v>0.4916666666666667</v>
      </c>
      <c r="C4" s="58" t="s">
        <v>1</v>
      </c>
      <c r="D4" s="38">
        <f>IF(D48&lt;0%,0%,IF(D$2="-","-",IF(D$39="n", "-", SUM(D$6,D$12,D$17,D$23,D$28,D$34))))</f>
        <v>0.4916666666666667</v>
      </c>
      <c r="E4" s="38">
        <f t="shared" ref="E4:F4" si="1">IF(E48&lt;0%,0%,IF(E$2="-","-",IF(E$39="n", "-", SUM(E$6,E$12,E$17,E$23,E$28,E$34))))</f>
        <v>0.44166666666666665</v>
      </c>
      <c r="F4" s="38">
        <f t="shared" si="1"/>
        <v>0.54166666666666674</v>
      </c>
      <c r="H4" s="12" t="s">
        <v>8</v>
      </c>
    </row>
    <row r="5" spans="1:8" ht="18" customHeight="1" x14ac:dyDescent="0.25">
      <c r="A5" s="57" t="s">
        <v>48</v>
      </c>
      <c r="B5" s="58">
        <f>IF(B6="-","-",AVERAGE(D5:F5))</f>
        <v>0.4916666666666667</v>
      </c>
      <c r="C5" s="58" t="s">
        <v>1</v>
      </c>
      <c r="D5" s="60">
        <f t="shared" ref="D5:F5" si="2">IF(D$2="","",IF(D$39="n", "", SUM(D$6,D$12,D$17,D$23,D$28)))</f>
        <v>0.4916666666666667</v>
      </c>
      <c r="E5" s="60">
        <f t="shared" si="2"/>
        <v>0.44166666666666665</v>
      </c>
      <c r="F5" s="60">
        <f t="shared" si="2"/>
        <v>0.54166666666666674</v>
      </c>
      <c r="H5" s="7" t="s">
        <v>16</v>
      </c>
    </row>
    <row r="6" spans="1:8" ht="18" customHeight="1" x14ac:dyDescent="0.2">
      <c r="A6" s="20" t="str">
        <f>OVERALL!A6</f>
        <v>ENGAGE</v>
      </c>
      <c r="B6" s="21">
        <f>IF(C11=0,"-",AVERAGE(B7:B10))</f>
        <v>0.41666666666666663</v>
      </c>
      <c r="C6" s="61" t="s">
        <v>0</v>
      </c>
      <c r="D6" s="28">
        <f>IF(D11=0,"-",(COUNTIF(D7:D10, "y")/D11)*OVERALL!$C$6)</f>
        <v>0.15000000000000002</v>
      </c>
      <c r="E6" s="28">
        <f>IF(E11=0,"-",(COUNTIF(E7:E10, "y")/E11)*OVERALL!$C$6)</f>
        <v>0.05</v>
      </c>
      <c r="F6" s="28">
        <f>IF(F11=0,"-",(COUNTIF(F7:F10, "y")/F11)*OVERALL!$C$6)</f>
        <v>0.05</v>
      </c>
    </row>
    <row r="7" spans="1:8" ht="18" customHeight="1" x14ac:dyDescent="0.2">
      <c r="A7" s="33" t="str">
        <f>OVERALL!A7</f>
        <v>WELCOME</v>
      </c>
      <c r="B7" s="3">
        <f>IF(C7=0,"-",COUNTIF(D7:F7,"y")/C7)</f>
        <v>1</v>
      </c>
      <c r="C7" s="26">
        <f>$C$2-COUNTIF(D7:F7, "-")</f>
        <v>3</v>
      </c>
      <c r="D7" s="296" t="s">
        <v>124</v>
      </c>
      <c r="E7" s="291" t="s">
        <v>124</v>
      </c>
      <c r="F7" s="301" t="s">
        <v>124</v>
      </c>
      <c r="H7" s="11" t="s">
        <v>2</v>
      </c>
    </row>
    <row r="8" spans="1:8" ht="18" customHeight="1" x14ac:dyDescent="0.25">
      <c r="A8" s="33" t="str">
        <f>OVERALL!A8</f>
        <v>INTENT</v>
      </c>
      <c r="B8" s="3">
        <f>IF(C8=0,"-",COUNTIF(D8:F8,"y")/C8)</f>
        <v>0.33333333333333331</v>
      </c>
      <c r="C8" s="26">
        <f>$C$2-COUNTIF(D8:F8, "-")</f>
        <v>3</v>
      </c>
      <c r="D8" s="296" t="s">
        <v>124</v>
      </c>
      <c r="E8" s="291" t="s">
        <v>125</v>
      </c>
      <c r="F8" s="301" t="s">
        <v>125</v>
      </c>
      <c r="H8" s="7" t="s">
        <v>15</v>
      </c>
    </row>
    <row r="9" spans="1:8" ht="18" customHeight="1" x14ac:dyDescent="0.2">
      <c r="A9" s="33" t="str">
        <f>OVERALL!A9</f>
        <v>NAME</v>
      </c>
      <c r="B9" s="3">
        <f>IF(C9=0,"-",COUNTIF(D9:F9,"y")/C9)</f>
        <v>0.33333333333333331</v>
      </c>
      <c r="C9" s="26">
        <f>$C$2-COUNTIF(D9:F9, "-")</f>
        <v>3</v>
      </c>
      <c r="D9" s="296" t="s">
        <v>124</v>
      </c>
      <c r="E9" s="291" t="s">
        <v>125</v>
      </c>
      <c r="F9" s="301" t="s">
        <v>125</v>
      </c>
      <c r="H9" t="s">
        <v>1</v>
      </c>
    </row>
    <row r="10" spans="1:8" ht="18" customHeight="1" x14ac:dyDescent="0.2">
      <c r="A10" s="33" t="str">
        <f>OVERALL!A10</f>
        <v>BRIDGE</v>
      </c>
      <c r="B10" s="3">
        <f>IF(C10=0,"-",COUNTIF(D10:F10,"y")/C10)</f>
        <v>0</v>
      </c>
      <c r="C10" s="26">
        <f>$C$2-COUNTIF(D10:F10, "-")</f>
        <v>3</v>
      </c>
      <c r="D10" s="296" t="s">
        <v>125</v>
      </c>
      <c r="E10" s="291" t="s">
        <v>125</v>
      </c>
      <c r="F10" s="301" t="s">
        <v>125</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6.6666666666666666E-2</v>
      </c>
      <c r="H12" t="s">
        <v>1</v>
      </c>
    </row>
    <row r="13" spans="1:8" ht="18" customHeight="1" x14ac:dyDescent="0.2">
      <c r="A13" s="33" t="str">
        <f>OVERALL!A13</f>
        <v>CONVERSE</v>
      </c>
      <c r="B13" s="3">
        <f>IF(C13=0,"-",COUNTIF(D13:F13,"y")/C13)</f>
        <v>0</v>
      </c>
      <c r="C13" s="26">
        <f>$C$2-COUNTIF(D13:F13, "-")</f>
        <v>3</v>
      </c>
      <c r="D13" s="296" t="s">
        <v>125</v>
      </c>
      <c r="E13" s="291" t="s">
        <v>125</v>
      </c>
      <c r="F13" s="301" t="s">
        <v>125</v>
      </c>
      <c r="H13" s="14" t="s">
        <v>4</v>
      </c>
    </row>
    <row r="14" spans="1:8" ht="18" customHeight="1" x14ac:dyDescent="0.25">
      <c r="A14" s="33" t="str">
        <f>OVERALL!A14</f>
        <v>LISTEN</v>
      </c>
      <c r="B14" s="3">
        <f>IF(C14=0,"-",COUNTIF(D14:F14,"y")/C14)</f>
        <v>1</v>
      </c>
      <c r="C14" s="26">
        <f>$C$2-COUNTIF(D14:F14, "-")</f>
        <v>3</v>
      </c>
      <c r="D14" s="296" t="s">
        <v>124</v>
      </c>
      <c r="E14" s="291" t="s">
        <v>124</v>
      </c>
      <c r="F14" s="301" t="s">
        <v>124</v>
      </c>
      <c r="H14" s="9" t="s">
        <v>13</v>
      </c>
    </row>
    <row r="15" spans="1:8" ht="18" customHeight="1" x14ac:dyDescent="0.2">
      <c r="A15" s="33" t="str">
        <f>OVERALL!A15</f>
        <v>CONFIRM</v>
      </c>
      <c r="B15" s="3">
        <f>IF(C15=0,"-",COUNTIF(D15:F15,"y")/C15)</f>
        <v>0</v>
      </c>
      <c r="C15" s="26">
        <f>$C$2-COUNTIF(D15:F15, "-")</f>
        <v>3</v>
      </c>
      <c r="D15" s="296" t="s">
        <v>125</v>
      </c>
      <c r="E15" s="291" t="s">
        <v>125</v>
      </c>
      <c r="F15" s="301" t="s">
        <v>125</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0.5</v>
      </c>
      <c r="C17" s="1" t="s">
        <v>1</v>
      </c>
      <c r="D17" s="29">
        <f>IF(D22=0,"-",(COUNTIF(D18:D21, "y")/D22)*OVERALL!$C$17)</f>
        <v>0.125</v>
      </c>
      <c r="E17" s="29">
        <f>IF(E22=0,"-",(COUNTIF(E18:E21, "y")/E22)*OVERALL!$C$17)</f>
        <v>0.125</v>
      </c>
      <c r="F17" s="29">
        <f>IF(F22=0,"-",(COUNTIF(F18:F21, "y")/F22)*OVERALL!$C$17)</f>
        <v>0.125</v>
      </c>
      <c r="H17" s="9" t="s">
        <v>6</v>
      </c>
    </row>
    <row r="18" spans="1:11" ht="18" customHeight="1" x14ac:dyDescent="0.2">
      <c r="A18" s="33" t="str">
        <f>OVERALL!A18</f>
        <v>INFORM</v>
      </c>
      <c r="B18" s="3">
        <f>IF(C18=0,"-",COUNTIF(D18:F18,"y")/C18)</f>
        <v>0</v>
      </c>
      <c r="C18" s="26">
        <f>$C$2-COUNTIF(D18:F18, "-")</f>
        <v>3</v>
      </c>
      <c r="D18" s="296" t="s">
        <v>125</v>
      </c>
      <c r="E18" s="291" t="s">
        <v>125</v>
      </c>
      <c r="F18" s="301" t="s">
        <v>125</v>
      </c>
    </row>
    <row r="19" spans="1:11" ht="18" customHeight="1" x14ac:dyDescent="0.2">
      <c r="A19" s="33" t="str">
        <f>OVERALL!A19</f>
        <v>CHECK</v>
      </c>
      <c r="B19" s="3">
        <f>IF(C19=0,"-",COUNTIF(D19:F19,"y")/C19)</f>
        <v>0</v>
      </c>
      <c r="C19" s="26">
        <f>$C$2-COUNTIF(D19:F19, "-")</f>
        <v>3</v>
      </c>
      <c r="D19" s="296" t="s">
        <v>125</v>
      </c>
      <c r="E19" s="291" t="s">
        <v>125</v>
      </c>
      <c r="F19" s="301" t="s">
        <v>125</v>
      </c>
    </row>
    <row r="20" spans="1:11" ht="18" customHeight="1" x14ac:dyDescent="0.2">
      <c r="A20" s="33" t="str">
        <f>OVERALL!A20</f>
        <v>SEEK</v>
      </c>
      <c r="B20" s="3">
        <f>IF(C20=0,"-",COUNTIF(D20:F20,"y")/C20)</f>
        <v>1</v>
      </c>
      <c r="C20" s="26">
        <f>$C$2-COUNTIF(D20:F20, "-")</f>
        <v>3</v>
      </c>
      <c r="D20" s="296" t="s">
        <v>124</v>
      </c>
      <c r="E20" s="291" t="s">
        <v>124</v>
      </c>
      <c r="F20" s="301" t="s">
        <v>124</v>
      </c>
      <c r="H20" t="s">
        <v>1</v>
      </c>
    </row>
    <row r="21" spans="1:11" ht="18" customHeight="1" x14ac:dyDescent="0.2">
      <c r="A21" s="33" t="str">
        <f>OVERALL!A21</f>
        <v>CONFIDENCE</v>
      </c>
      <c r="B21" s="3">
        <f>IF(C21=0,"-",COUNTIF(D21:F21,"y")/C21)</f>
        <v>1</v>
      </c>
      <c r="C21" s="26">
        <f>$C$2-COUNTIF(D21:F21, "-")</f>
        <v>3</v>
      </c>
      <c r="D21" s="296" t="s">
        <v>124</v>
      </c>
      <c r="E21" s="291" t="s">
        <v>124</v>
      </c>
      <c r="F21" s="301" t="s">
        <v>124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0.44444444444444442</v>
      </c>
      <c r="C23" s="1" t="s">
        <v>1</v>
      </c>
      <c r="D23" s="29">
        <f>IF(D27=0,"-",(COUNTIF(D24:D26, "y")/D27)*OVERALL!$C$23)</f>
        <v>0</v>
      </c>
      <c r="E23" s="29">
        <f>IF(E27=0,"-",(COUNTIF(E24:E26, "y")/E27)*OVERALL!$C$23)</f>
        <v>9.9999999999999992E-2</v>
      </c>
      <c r="F23" s="29">
        <f>IF(F27=0,"-",(COUNTIF(F24:F26, "y")/F27)*OVERALL!$C$23)</f>
        <v>9.9999999999999992E-2</v>
      </c>
    </row>
    <row r="24" spans="1:11" ht="18" customHeight="1" x14ac:dyDescent="0.2">
      <c r="A24" s="33" t="str">
        <f>OVERALL!A24</f>
        <v>QUESTIONS</v>
      </c>
      <c r="B24" s="3">
        <f>IF(C24=0,"-",COUNTIF(D24:F24,"y")/C24)</f>
        <v>0.66666666666666663</v>
      </c>
      <c r="C24" s="26">
        <f>$C$2-COUNTIF(D24:F24, "-")</f>
        <v>3</v>
      </c>
      <c r="D24" s="296" t="s">
        <v>125</v>
      </c>
      <c r="E24" s="291" t="s">
        <v>124</v>
      </c>
      <c r="F24" s="301" t="s">
        <v>124</v>
      </c>
    </row>
    <row r="25" spans="1:11" ht="18" customHeight="1" x14ac:dyDescent="0.2">
      <c r="A25" s="33" t="str">
        <f>OVERALL!A25</f>
        <v>GRATITUDE</v>
      </c>
      <c r="B25" s="3">
        <f>IF(C25=0,"-",COUNTIF(D25:F25,"y")/C25)</f>
        <v>0</v>
      </c>
      <c r="C25" s="26">
        <f>$C$2-COUNTIF(D25:F25, "-")</f>
        <v>3</v>
      </c>
      <c r="D25" s="296" t="s">
        <v>125</v>
      </c>
      <c r="E25" s="291" t="s">
        <v>125</v>
      </c>
      <c r="F25" s="301" t="s">
        <v>125</v>
      </c>
    </row>
    <row r="26" spans="1:11" ht="18" customHeight="1" x14ac:dyDescent="0.2">
      <c r="A26" s="33" t="str">
        <f>OVERALL!A26</f>
        <v>THANKS</v>
      </c>
      <c r="B26" s="3">
        <f>IF(C26=0,"-",COUNTIF(D26:F26,"y")/C26)</f>
        <v>0.66666666666666663</v>
      </c>
      <c r="C26" s="26">
        <f>$C$2-COUNTIF(D26:F26, "-")</f>
        <v>3</v>
      </c>
      <c r="D26" s="296" t="s">
        <v>125</v>
      </c>
      <c r="E26" s="291" t="s">
        <v>124</v>
      </c>
      <c r="F26" s="301" t="s">
        <v>124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0.74999999999999989</v>
      </c>
      <c r="C28" s="1" t="s">
        <v>1</v>
      </c>
      <c r="D28" s="29">
        <f>IF(D33=0,"-",(COUNTIF(D29:D32, "y")/D33)*OVERALL!$C$28)</f>
        <v>0.15000000000000002</v>
      </c>
      <c r="E28" s="29">
        <f>IF(E33=0,"-",(COUNTIF(E29:E32, "y")/E33)*OVERALL!$C$28)</f>
        <v>0.1</v>
      </c>
      <c r="F28" s="29">
        <f>IF(F33=0,"-",(COUNTIF(F29:F32, "y")/F33)*OVERALL!$C$28)</f>
        <v>0.2</v>
      </c>
    </row>
    <row r="29" spans="1:11" ht="18" customHeight="1" x14ac:dyDescent="0.2">
      <c r="A29" s="33" t="str">
        <f>OVERALL!A29</f>
        <v>VIBRANCY</v>
      </c>
      <c r="B29" s="3">
        <f>IF(C29=0,"-",COUNTIF(D29:F29,"y")/C29)</f>
        <v>1</v>
      </c>
      <c r="C29" s="26">
        <f>$C$2-COUNTIF(D29:F29, "-")</f>
        <v>3</v>
      </c>
      <c r="D29" s="296" t="s">
        <v>124</v>
      </c>
      <c r="E29" s="291" t="s">
        <v>124</v>
      </c>
      <c r="F29" s="301" t="s">
        <v>124</v>
      </c>
    </row>
    <row r="30" spans="1:11" ht="18" customHeight="1" x14ac:dyDescent="0.2">
      <c r="A30" s="33" t="str">
        <f>OVERALL!A30</f>
        <v>EMPATHY</v>
      </c>
      <c r="B30" s="3">
        <f>IF(C30=0,"-",COUNTIF(D30:F30,"y")/C30)</f>
        <v>0.66666666666666663</v>
      </c>
      <c r="C30" s="26">
        <f>$C$2-COUNTIF(D30:F30, "-")</f>
        <v>3</v>
      </c>
      <c r="D30" s="296" t="s">
        <v>124</v>
      </c>
      <c r="E30" s="291" t="s">
        <v>125</v>
      </c>
      <c r="F30" s="301" t="s">
        <v>124</v>
      </c>
    </row>
    <row r="31" spans="1:11" ht="18" customHeight="1" x14ac:dyDescent="0.2">
      <c r="A31" s="33" t="str">
        <f>OVERALL!A31</f>
        <v>CONTROL</v>
      </c>
      <c r="B31" s="3">
        <f>IF(C31=0,"-",COUNTIF(D31:F31,"y")/C31)</f>
        <v>0.66666666666666663</v>
      </c>
      <c r="C31" s="26">
        <f>$C$2-COUNTIF(D31:F31, "-")</f>
        <v>3</v>
      </c>
      <c r="D31" s="296" t="s">
        <v>125</v>
      </c>
      <c r="E31" s="291" t="s">
        <v>124</v>
      </c>
      <c r="F31" s="301" t="s">
        <v>124</v>
      </c>
    </row>
    <row r="32" spans="1:11" ht="18" customHeight="1" x14ac:dyDescent="0.2">
      <c r="A32" s="33" t="str">
        <f>OVERALL!A32</f>
        <v>CLARITY</v>
      </c>
      <c r="B32" s="3">
        <f>IF(C32=0,"-",COUNTIF(D32:F32,"y")/C32)</f>
        <v>0.66666666666666663</v>
      </c>
      <c r="C32" s="26">
        <f>$C$2-COUNTIF(D32:F32, "-")</f>
        <v>3</v>
      </c>
      <c r="D32" s="296" t="s">
        <v>124</v>
      </c>
      <c r="E32" s="291" t="s">
        <v>125</v>
      </c>
      <c r="F32" s="301" t="s">
        <v>124</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296" t="s">
        <v>125</v>
      </c>
      <c r="E35" s="291" t="s">
        <v>125</v>
      </c>
      <c r="F35" s="301" t="s">
        <v>125</v>
      </c>
      <c r="H35" s="48">
        <v>-0.3</v>
      </c>
      <c r="J35" s="48"/>
      <c r="K35" s="48"/>
      <c r="L35" s="48"/>
    </row>
    <row r="36" spans="1:13" ht="18" customHeight="1" x14ac:dyDescent="0.2">
      <c r="A36" s="45" t="str">
        <f>OVERALL!A36</f>
        <v>AUDIO ISSUE (DISTRACTION)</v>
      </c>
      <c r="B36" s="3">
        <f>IF(C36=0,"-",COUNTIF(D36:F36,"y")/C36)</f>
        <v>0</v>
      </c>
      <c r="C36" s="26">
        <f>$C$2-COUNTIF(D36:F36, "-")</f>
        <v>3</v>
      </c>
      <c r="D36" s="296" t="s">
        <v>125</v>
      </c>
      <c r="E36" s="291" t="s">
        <v>125</v>
      </c>
      <c r="F36" s="301" t="s">
        <v>125</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45" t="str">
        <f>OVERALL!A38</f>
        <v>ADDITIONAL INSIGHT</v>
      </c>
      <c r="B38" s="346"/>
      <c r="C38" s="10" t="s">
        <v>1</v>
      </c>
      <c r="D38" s="30"/>
      <c r="E38" s="30"/>
      <c r="F38" s="30"/>
    </row>
    <row r="39" spans="1:13" ht="18" customHeight="1" x14ac:dyDescent="0.2">
      <c r="A39" s="33" t="str">
        <f>OVERALL!A39</f>
        <v>CALL ANSWERED-QUALITY</v>
      </c>
      <c r="B39" s="3">
        <f>IF(C39=0,"-",COUNTIF(D39:F39, "y")/C39)</f>
        <v>1</v>
      </c>
      <c r="C39" s="26">
        <f t="shared" ref="C39:C45" si="9">$C$2-COUNTIF(D39:F39, "-")</f>
        <v>3</v>
      </c>
      <c r="D39" s="296" t="s">
        <v>124</v>
      </c>
      <c r="E39" s="291" t="s">
        <v>124</v>
      </c>
      <c r="F39" s="301" t="s">
        <v>124</v>
      </c>
    </row>
    <row r="40" spans="1:13" ht="18" customHeight="1" x14ac:dyDescent="0.2">
      <c r="A40" s="33" t="str">
        <f>OVERALL!A40</f>
        <v>TALK TIME</v>
      </c>
      <c r="B40" s="289">
        <f>IF(C40=0,"-",AVERAGE(D40:F40))</f>
        <v>5.8719135802469133E-3</v>
      </c>
      <c r="C40" s="26">
        <f t="shared" si="9"/>
        <v>3</v>
      </c>
      <c r="D40" s="289">
        <v>4.8148148148148152E-3</v>
      </c>
      <c r="E40" s="289">
        <v>8.0902777777777778E-3</v>
      </c>
      <c r="F40" s="289">
        <v>4.7106481481481478E-3</v>
      </c>
      <c r="G40" s="46"/>
      <c r="H40" s="266"/>
      <c r="I40" s="266"/>
      <c r="J40" s="266"/>
      <c r="K40" s="266"/>
      <c r="L40" s="266"/>
      <c r="M40" s="266"/>
    </row>
    <row r="41" spans="1:13" ht="18" customHeight="1" x14ac:dyDescent="0.2">
      <c r="A41" s="33" t="str">
        <f>OVERALL!A41</f>
        <v>ASSESSOR RATING (0-10)</v>
      </c>
      <c r="B41" s="264">
        <f>IF(C41=0,"-",SUM(D41:F41)/C41)</f>
        <v>4.666666666666667</v>
      </c>
      <c r="C41" s="26">
        <f t="shared" si="9"/>
        <v>3</v>
      </c>
      <c r="D41" s="286">
        <v>5</v>
      </c>
      <c r="E41" s="286">
        <v>4</v>
      </c>
      <c r="F41" s="286">
        <v>5</v>
      </c>
    </row>
    <row r="42" spans="1:13" ht="18" customHeight="1" x14ac:dyDescent="0.2">
      <c r="A42" s="33" t="str">
        <f>OVERALL!A42</f>
        <v>EXPLAINED KEY FEATURES</v>
      </c>
      <c r="B42" s="3">
        <f>IF(C42=0,"-",COUNTIF(D42:F42, "y")/C42)</f>
        <v>0</v>
      </c>
      <c r="C42" s="26">
        <f t="shared" si="9"/>
        <v>3</v>
      </c>
      <c r="D42" s="296" t="s">
        <v>125</v>
      </c>
      <c r="E42" s="291" t="s">
        <v>125</v>
      </c>
      <c r="F42" s="301" t="s">
        <v>125</v>
      </c>
      <c r="G42" s="47"/>
      <c r="H42" t="s">
        <v>1</v>
      </c>
    </row>
    <row r="43" spans="1:13" ht="18" customHeight="1" x14ac:dyDescent="0.2">
      <c r="A43" s="33" t="str">
        <f>OVERALL!A43</f>
        <v>REVEALED PRICING</v>
      </c>
      <c r="B43" s="3">
        <f>IF(C43=0,"-",COUNTIF(D43:F43, "y")/C43)</f>
        <v>1</v>
      </c>
      <c r="C43" s="26">
        <f t="shared" si="9"/>
        <v>3</v>
      </c>
      <c r="D43" s="296" t="s">
        <v>124</v>
      </c>
      <c r="E43" s="291" t="s">
        <v>124</v>
      </c>
      <c r="F43" s="301" t="s">
        <v>124</v>
      </c>
    </row>
    <row r="44" spans="1:13" ht="18" customHeight="1" x14ac:dyDescent="0.2">
      <c r="A44" s="33" t="str">
        <f>OVERALL!A44</f>
        <v>EXPLAINED ACTIONS &amp; PROCESS</v>
      </c>
      <c r="B44" s="3">
        <f>IF(C44=0,"-",COUNTIF(D44:F44, "y")/C44)</f>
        <v>0.33333333333333331</v>
      </c>
      <c r="C44" s="26">
        <f t="shared" si="9"/>
        <v>3</v>
      </c>
      <c r="D44" s="296" t="s">
        <v>125</v>
      </c>
      <c r="E44" s="291" t="s">
        <v>125</v>
      </c>
      <c r="F44" s="301" t="s">
        <v>124</v>
      </c>
    </row>
    <row r="45" spans="1:13" ht="18" customHeight="1" x14ac:dyDescent="0.2">
      <c r="A45" s="33" t="str">
        <f>OVERALL!A45</f>
        <v>WEBSITE EDUCATION</v>
      </c>
      <c r="B45" s="3">
        <f>IF(C45=0,"-",COUNTIF(D45:F45, "y")/C45)</f>
        <v>0</v>
      </c>
      <c r="C45" s="26">
        <f t="shared" si="9"/>
        <v>3</v>
      </c>
      <c r="D45" s="296" t="s">
        <v>125</v>
      </c>
      <c r="E45" s="291" t="s">
        <v>125</v>
      </c>
      <c r="F45" s="301" t="s">
        <v>125</v>
      </c>
    </row>
    <row r="46" spans="1:13" ht="18" customHeight="1" x14ac:dyDescent="0.2">
      <c r="A46" s="18"/>
      <c r="B46" s="3"/>
      <c r="C46" s="26"/>
      <c r="D46" s="264"/>
      <c r="E46" s="264"/>
      <c r="F46" s="264"/>
    </row>
    <row r="47" spans="1:13" ht="150" x14ac:dyDescent="0.2">
      <c r="A47" s="25" t="s">
        <v>1</v>
      </c>
      <c r="B47" s="347" t="s">
        <v>35</v>
      </c>
      <c r="C47" s="348"/>
      <c r="D47" s="23" t="s">
        <v>139</v>
      </c>
      <c r="E47" s="23" t="s">
        <v>129</v>
      </c>
      <c r="F47" s="23" t="s">
        <v>149</v>
      </c>
    </row>
    <row r="48" spans="1:13" ht="18" customHeight="1" x14ac:dyDescent="0.2">
      <c r="A48" s="59" t="s">
        <v>47</v>
      </c>
      <c r="D48" s="50">
        <f t="shared" ref="D48:F48" si="10">IF(D$2="","",IF(D$39="n", "", SUM(D$6,D$12,D$17,D$23,D$28,D$34)))</f>
        <v>0.4916666666666667</v>
      </c>
      <c r="E48" s="50">
        <f t="shared" si="10"/>
        <v>0.44166666666666665</v>
      </c>
      <c r="F48" s="50">
        <f t="shared" si="10"/>
        <v>0.54166666666666674</v>
      </c>
    </row>
    <row r="50" spans="1:6" ht="19" x14ac:dyDescent="0.25">
      <c r="A50" s="110" t="s">
        <v>74</v>
      </c>
      <c r="B50" s="90" t="s">
        <v>75</v>
      </c>
    </row>
    <row r="51" spans="1:6" x14ac:dyDescent="0.2">
      <c r="A51" s="111" t="s">
        <v>63</v>
      </c>
      <c r="B51" s="112">
        <v>0.3</v>
      </c>
      <c r="C51" s="111"/>
      <c r="D51" s="256">
        <f>'[1]BUDGET DIRECT'!D$4</f>
        <v>0.71375</v>
      </c>
      <c r="E51" s="256">
        <f>'[1]BUDGET DIRECT'!E$4</f>
        <v>0.71375</v>
      </c>
      <c r="F51" s="256">
        <f>'[1]BUDGET DIRECT'!F$4</f>
        <v>0.71375</v>
      </c>
    </row>
    <row r="52" spans="1:6" x14ac:dyDescent="0.2">
      <c r="A52" s="111" t="s">
        <v>64</v>
      </c>
      <c r="B52" s="112">
        <v>0.7</v>
      </c>
      <c r="C52" s="111"/>
      <c r="D52" s="257">
        <f t="shared" ref="D52:F52" si="11">D4</f>
        <v>0.4916666666666667</v>
      </c>
      <c r="E52" s="257">
        <f t="shared" si="11"/>
        <v>0.44166666666666665</v>
      </c>
      <c r="F52" s="257">
        <f t="shared" si="11"/>
        <v>0.54166666666666674</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0.21412499999999998</v>
      </c>
      <c r="E55" s="257">
        <f t="shared" ref="E55:F55" si="12">IF(E51="-","-",E51*$B$51)</f>
        <v>0.21412499999999998</v>
      </c>
      <c r="F55" s="257">
        <f t="shared" si="12"/>
        <v>0.21412499999999998</v>
      </c>
    </row>
    <row r="56" spans="1:6" x14ac:dyDescent="0.2">
      <c r="A56" s="111" t="s">
        <v>64</v>
      </c>
      <c r="B56" s="111"/>
      <c r="C56" s="111"/>
      <c r="D56" s="257">
        <f t="shared" ref="D56:F56" si="13">IF(D52="-","-",D52*$B$52)</f>
        <v>0.34416666666666668</v>
      </c>
      <c r="E56" s="257">
        <f t="shared" si="13"/>
        <v>0.30916666666666665</v>
      </c>
      <c r="F56" s="257">
        <f t="shared" si="13"/>
        <v>0.37916666666666671</v>
      </c>
    </row>
    <row r="57" spans="1:6" x14ac:dyDescent="0.2">
      <c r="A57" s="114" t="s">
        <v>59</v>
      </c>
      <c r="B57" s="114"/>
      <c r="C57" s="114"/>
      <c r="D57" s="115">
        <f t="shared" ref="D57:F57" si="14">IF(D51="","",IF(D52="","",SUM(D55:D56)))</f>
        <v>0.55829166666666663</v>
      </c>
      <c r="E57" s="115">
        <f t="shared" si="14"/>
        <v>0.5232916666666666</v>
      </c>
      <c r="F57" s="115">
        <f t="shared" si="14"/>
        <v>0.59329166666666666</v>
      </c>
    </row>
  </sheetData>
  <mergeCells count="2">
    <mergeCell ref="A38:B38"/>
    <mergeCell ref="B47:C47"/>
  </mergeCells>
  <conditionalFormatting sqref="B4">
    <cfRule type="cellIs" dxfId="84" priority="9" operator="between">
      <formula>0.604999</formula>
      <formula>0.754999</formula>
    </cfRule>
    <cfRule type="cellIs" dxfId="83" priority="10" operator="between">
      <formula>0.44999</formula>
      <formula>0.605</formula>
    </cfRule>
    <cfRule type="cellIs" dxfId="82" priority="11" operator="lessThan">
      <formula>0.45</formula>
    </cfRule>
    <cfRule type="cellIs" dxfId="81" priority="8" operator="between">
      <formula>0.754999</formula>
      <formula>0.905</formula>
    </cfRule>
    <cfRule type="cellIs" dxfId="80" priority="7" operator="greaterThanOrEqual">
      <formula>0.905</formula>
    </cfRule>
    <cfRule type="containsBlanks" dxfId="79" priority="6">
      <formula>LEN(TRIM(B4))=0</formula>
    </cfRule>
  </conditionalFormatting>
  <conditionalFormatting sqref="B6">
    <cfRule type="containsText" dxfId="78" priority="5" operator="containsText" text="NA">
      <formula>NOT(ISERROR(SEARCH("NA",B6)))</formula>
    </cfRule>
  </conditionalFormatting>
  <conditionalFormatting sqref="B12">
    <cfRule type="containsText" dxfId="77" priority="4" operator="containsText" text="NA">
      <formula>NOT(ISERROR(SEARCH("NA",B12)))</formula>
    </cfRule>
  </conditionalFormatting>
  <conditionalFormatting sqref="B17">
    <cfRule type="containsText" dxfId="76" priority="3" operator="containsText" text="NA">
      <formula>NOT(ISERROR(SEARCH("NA",B17)))</formula>
    </cfRule>
  </conditionalFormatting>
  <conditionalFormatting sqref="B23">
    <cfRule type="containsText" dxfId="75" priority="2" operator="containsText" text="NA">
      <formula>NOT(ISERROR(SEARCH("NA",B23)))</formula>
    </cfRule>
  </conditionalFormatting>
  <conditionalFormatting sqref="B28">
    <cfRule type="containsText" dxfId="74" priority="1" operator="containsText" text="NA">
      <formula>NOT(ISERROR(SEARCH("NA",B28)))</formula>
    </cfRule>
  </conditionalFormatting>
  <conditionalFormatting sqref="D4:F4">
    <cfRule type="containsBlanks" dxfId="73" priority="12">
      <formula>LEN(TRIM(D4))=0</formula>
    </cfRule>
    <cfRule type="cellIs" dxfId="72" priority="13" operator="greaterThanOrEqual">
      <formula>0.905</formula>
    </cfRule>
    <cfRule type="cellIs" dxfId="71" priority="14" operator="between">
      <formula>0.754999</formula>
      <formula>0.905</formula>
    </cfRule>
    <cfRule type="cellIs" dxfId="70" priority="15" operator="between">
      <formula>0.604999</formula>
      <formula>0.754999</formula>
    </cfRule>
    <cfRule type="cellIs" dxfId="69" priority="16" operator="between">
      <formula>0.44999</formula>
      <formula>0.605</formula>
    </cfRule>
    <cfRule type="cellIs" dxfId="68" priority="17" operator="lessThan">
      <formula>0.45</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7"/>
  <sheetViews>
    <sheetView zoomScale="90" zoomScaleNormal="90" workbookViewId="0">
      <pane xSplit="3" ySplit="6" topLeftCell="D47" activePane="bottomRight" state="frozen"/>
      <selection activeCell="D41" sqref="D41:F49"/>
      <selection pane="topRight" activeCell="D41" sqref="D41:F49"/>
      <selection pane="bottomLeft" activeCell="D41" sqref="D41:F49"/>
      <selection pane="bottomRight" activeCell="E49" sqref="E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CAR INSURANCE</v>
      </c>
      <c r="B2" s="31" t="s">
        <v>59</v>
      </c>
      <c r="C2" s="35">
        <f>COUNTA(D7:F7)</f>
        <v>3</v>
      </c>
      <c r="D2" s="300" t="s">
        <v>144</v>
      </c>
      <c r="E2" s="290" t="s">
        <v>130</v>
      </c>
      <c r="F2" s="302" t="s">
        <v>150</v>
      </c>
    </row>
    <row r="3" spans="1:8" ht="19" x14ac:dyDescent="0.2">
      <c r="A3" s="32" t="str">
        <f>OVERALL!G1</f>
        <v>NRMA</v>
      </c>
      <c r="B3" s="248">
        <f>OVERALL!G3</f>
        <v>0.59195833333333325</v>
      </c>
      <c r="C3" s="108" t="s">
        <v>73</v>
      </c>
      <c r="D3" s="109">
        <f>IF(D2="-","-",D57)</f>
        <v>0.48429166666666668</v>
      </c>
      <c r="E3" s="109">
        <f t="shared" ref="E3:F3" si="0">IF(E2="-","-",E57)</f>
        <v>0.65016666666666667</v>
      </c>
      <c r="F3" s="109">
        <f t="shared" si="0"/>
        <v>0.64141666666666663</v>
      </c>
    </row>
    <row r="4" spans="1:8" ht="18" customHeight="1" x14ac:dyDescent="0.2">
      <c r="A4" s="17" t="str">
        <f>OVERALL!A4</f>
        <v>QUALITY SCORE</v>
      </c>
      <c r="B4" s="38">
        <f>IF(C2=0, "-", IF(COUNTIF(D39:F39, "n")=C2, "-", IF(COUNT(D4:F4)=0, "-", AVERAGE(D4:F4))))</f>
        <v>0.59583333333333333</v>
      </c>
      <c r="C4" s="58" t="s">
        <v>1</v>
      </c>
      <c r="D4" s="38">
        <f>IF(D48&lt;0%,0%,IF(D$2="-","-",IF(D$39="n", "-", SUM(D$6,D$12,D$17,D$23,D$28,D$34))))</f>
        <v>0.4916666666666667</v>
      </c>
      <c r="E4" s="38">
        <f t="shared" ref="E4:F4" si="1">IF(E48&lt;0%,0%,IF(E$2="-","-",IF(E$39="n", "-", SUM(E$6,E$12,E$17,E$23,E$28,E$34))))</f>
        <v>0.65416666666666679</v>
      </c>
      <c r="F4" s="38">
        <f t="shared" si="1"/>
        <v>0.64166666666666661</v>
      </c>
      <c r="H4" s="12" t="s">
        <v>8</v>
      </c>
    </row>
    <row r="5" spans="1:8" ht="18" customHeight="1" x14ac:dyDescent="0.25">
      <c r="A5" s="57" t="s">
        <v>48</v>
      </c>
      <c r="B5" s="58">
        <f>IF(B6="-","-",AVERAGE(D5:F5))</f>
        <v>0.59583333333333333</v>
      </c>
      <c r="C5" s="58" t="s">
        <v>1</v>
      </c>
      <c r="D5" s="60">
        <f t="shared" ref="D5:F5" si="2">IF(D$2="","",IF(D$39="n", "", SUM(D$6,D$12,D$17,D$23,D$28)))</f>
        <v>0.4916666666666667</v>
      </c>
      <c r="E5" s="60">
        <f t="shared" si="2"/>
        <v>0.65416666666666679</v>
      </c>
      <c r="F5" s="60">
        <f t="shared" si="2"/>
        <v>0.64166666666666661</v>
      </c>
      <c r="H5" s="7" t="s">
        <v>16</v>
      </c>
    </row>
    <row r="6" spans="1:8" ht="18" customHeight="1" x14ac:dyDescent="0.2">
      <c r="A6" s="20" t="str">
        <f>OVERALL!A6</f>
        <v>ENGAGE</v>
      </c>
      <c r="B6" s="21">
        <f>IF(C11=0,"-",AVERAGE(B7:B10))</f>
        <v>0.41666666666666663</v>
      </c>
      <c r="C6" s="61" t="s">
        <v>0</v>
      </c>
      <c r="D6" s="28">
        <f>IF(D11=0,"-",(COUNTIF(D7:D10, "y")/D11)*OVERALL!$C$6)</f>
        <v>0.05</v>
      </c>
      <c r="E6" s="28">
        <f>IF(E11=0,"-",(COUNTIF(E7:E10, "y")/E11)*OVERALL!$C$6)</f>
        <v>0.05</v>
      </c>
      <c r="F6" s="28">
        <f>IF(F11=0,"-",(COUNTIF(F7:F10, "y")/F11)*OVERALL!$C$6)</f>
        <v>0.15000000000000002</v>
      </c>
    </row>
    <row r="7" spans="1:8" ht="18" customHeight="1" x14ac:dyDescent="0.2">
      <c r="A7" s="33" t="str">
        <f>OVERALL!A7</f>
        <v>WELCOME</v>
      </c>
      <c r="B7" s="3">
        <f>IF(C7=0,"-",COUNTIF(D7:F7,"y")/C7)</f>
        <v>1</v>
      </c>
      <c r="C7" s="26">
        <f>$C$2-COUNTIF(D7:F7, "-")</f>
        <v>3</v>
      </c>
      <c r="D7" s="299" t="s">
        <v>124</v>
      </c>
      <c r="E7" s="291" t="s">
        <v>124</v>
      </c>
      <c r="F7" s="301" t="s">
        <v>124</v>
      </c>
      <c r="H7" s="11" t="s">
        <v>2</v>
      </c>
    </row>
    <row r="8" spans="1:8" ht="18" customHeight="1" x14ac:dyDescent="0.25">
      <c r="A8" s="33" t="str">
        <f>OVERALL!A8</f>
        <v>INTENT</v>
      </c>
      <c r="B8" s="3">
        <f>IF(C8=0,"-",COUNTIF(D8:F8,"y")/C8)</f>
        <v>0.33333333333333331</v>
      </c>
      <c r="C8" s="26">
        <f>$C$2-COUNTIF(D8:F8, "-")</f>
        <v>3</v>
      </c>
      <c r="D8" s="299" t="s">
        <v>125</v>
      </c>
      <c r="E8" s="291" t="s">
        <v>125</v>
      </c>
      <c r="F8" s="301" t="s">
        <v>124</v>
      </c>
      <c r="H8" s="7" t="s">
        <v>15</v>
      </c>
    </row>
    <row r="9" spans="1:8" ht="18" customHeight="1" x14ac:dyDescent="0.2">
      <c r="A9" s="33" t="str">
        <f>OVERALL!A9</f>
        <v>NAME</v>
      </c>
      <c r="B9" s="3">
        <f>IF(C9=0,"-",COUNTIF(D9:F9,"y")/C9)</f>
        <v>0</v>
      </c>
      <c r="C9" s="26">
        <f>$C$2-COUNTIF(D9:F9, "-")</f>
        <v>3</v>
      </c>
      <c r="D9" s="299" t="s">
        <v>125</v>
      </c>
      <c r="E9" s="291" t="s">
        <v>125</v>
      </c>
      <c r="F9" s="301" t="s">
        <v>125</v>
      </c>
      <c r="H9" t="s">
        <v>1</v>
      </c>
    </row>
    <row r="10" spans="1:8" ht="18" customHeight="1" x14ac:dyDescent="0.2">
      <c r="A10" s="33" t="str">
        <f>OVERALL!A10</f>
        <v>BRIDGE</v>
      </c>
      <c r="B10" s="3">
        <f>IF(C10=0,"-",COUNTIF(D10:F10,"y")/C10)</f>
        <v>0.33333333333333331</v>
      </c>
      <c r="C10" s="26">
        <f>$C$2-COUNTIF(D10:F10, "-")</f>
        <v>3</v>
      </c>
      <c r="D10" s="299" t="s">
        <v>125</v>
      </c>
      <c r="E10" s="291" t="s">
        <v>125</v>
      </c>
      <c r="F10" s="301" t="s">
        <v>124</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6.6666666666666666E-2</v>
      </c>
      <c r="H12" t="s">
        <v>1</v>
      </c>
    </row>
    <row r="13" spans="1:8" ht="18" customHeight="1" x14ac:dyDescent="0.2">
      <c r="A13" s="33" t="str">
        <f>OVERALL!A13</f>
        <v>CONVERSE</v>
      </c>
      <c r="B13" s="3">
        <f>IF(C13=0,"-",COUNTIF(D13:F13,"y")/C13)</f>
        <v>0</v>
      </c>
      <c r="C13" s="26">
        <f>$C$2-COUNTIF(D13:F13, "-")</f>
        <v>3</v>
      </c>
      <c r="D13" s="299" t="s">
        <v>125</v>
      </c>
      <c r="E13" s="291" t="s">
        <v>125</v>
      </c>
      <c r="F13" s="301" t="s">
        <v>125</v>
      </c>
      <c r="H13" s="14" t="s">
        <v>4</v>
      </c>
    </row>
    <row r="14" spans="1:8" ht="18" customHeight="1" x14ac:dyDescent="0.25">
      <c r="A14" s="33" t="str">
        <f>OVERALL!A14</f>
        <v>LISTEN</v>
      </c>
      <c r="B14" s="3">
        <f>IF(C14=0,"-",COUNTIF(D14:F14,"y")/C14)</f>
        <v>1</v>
      </c>
      <c r="C14" s="26">
        <f>$C$2-COUNTIF(D14:F14, "-")</f>
        <v>3</v>
      </c>
      <c r="D14" s="299" t="s">
        <v>124</v>
      </c>
      <c r="E14" s="291" t="s">
        <v>124</v>
      </c>
      <c r="F14" s="301" t="s">
        <v>124</v>
      </c>
      <c r="H14" s="9" t="s">
        <v>13</v>
      </c>
    </row>
    <row r="15" spans="1:8" ht="18" customHeight="1" x14ac:dyDescent="0.2">
      <c r="A15" s="33" t="str">
        <f>OVERALL!A15</f>
        <v>CONFIRM</v>
      </c>
      <c r="B15" s="3">
        <f>IF(C15=0,"-",COUNTIF(D15:F15,"y")/C15)</f>
        <v>0</v>
      </c>
      <c r="C15" s="26">
        <f>$C$2-COUNTIF(D15:F15, "-")</f>
        <v>3</v>
      </c>
      <c r="D15" s="299" t="s">
        <v>125</v>
      </c>
      <c r="E15" s="291" t="s">
        <v>125</v>
      </c>
      <c r="F15" s="301" t="s">
        <v>125</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0.58333333333333326</v>
      </c>
      <c r="C17" s="1" t="s">
        <v>1</v>
      </c>
      <c r="D17" s="29">
        <f>IF(D22=0,"-",(COUNTIF(D18:D21, "y")/D22)*OVERALL!$C$17)</f>
        <v>0.125</v>
      </c>
      <c r="E17" s="29">
        <f>IF(E22=0,"-",(COUNTIF(E18:E21, "y")/E22)*OVERALL!$C$17)</f>
        <v>0.1875</v>
      </c>
      <c r="F17" s="29">
        <f>IF(F22=0,"-",(COUNTIF(F18:F21, "y")/F22)*OVERALL!$C$17)</f>
        <v>0.125</v>
      </c>
      <c r="H17" s="9" t="s">
        <v>6</v>
      </c>
    </row>
    <row r="18" spans="1:11" ht="18" customHeight="1" x14ac:dyDescent="0.2">
      <c r="A18" s="33" t="str">
        <f>OVERALL!A18</f>
        <v>INFORM</v>
      </c>
      <c r="B18" s="3">
        <f>IF(C18=0,"-",COUNTIF(D18:F18,"y")/C18)</f>
        <v>0.33333333333333331</v>
      </c>
      <c r="C18" s="26">
        <f>$C$2-COUNTIF(D18:F18, "-")</f>
        <v>3</v>
      </c>
      <c r="D18" s="299" t="s">
        <v>125</v>
      </c>
      <c r="E18" s="291" t="s">
        <v>124</v>
      </c>
      <c r="F18" s="301" t="s">
        <v>125</v>
      </c>
    </row>
    <row r="19" spans="1:11" ht="18" customHeight="1" x14ac:dyDescent="0.2">
      <c r="A19" s="33" t="str">
        <f>OVERALL!A19</f>
        <v>CHECK</v>
      </c>
      <c r="B19" s="3">
        <f>IF(C19=0,"-",COUNTIF(D19:F19,"y")/C19)</f>
        <v>0</v>
      </c>
      <c r="C19" s="26">
        <f>$C$2-COUNTIF(D19:F19, "-")</f>
        <v>3</v>
      </c>
      <c r="D19" s="299" t="s">
        <v>125</v>
      </c>
      <c r="E19" s="291" t="s">
        <v>125</v>
      </c>
      <c r="F19" s="301" t="s">
        <v>125</v>
      </c>
    </row>
    <row r="20" spans="1:11" ht="18" customHeight="1" x14ac:dyDescent="0.2">
      <c r="A20" s="33" t="str">
        <f>OVERALL!A20</f>
        <v>SEEK</v>
      </c>
      <c r="B20" s="3">
        <f>IF(C20=0,"-",COUNTIF(D20:F20,"y")/C20)</f>
        <v>1</v>
      </c>
      <c r="C20" s="26">
        <f>$C$2-COUNTIF(D20:F20, "-")</f>
        <v>3</v>
      </c>
      <c r="D20" s="299" t="s">
        <v>124</v>
      </c>
      <c r="E20" s="291" t="s">
        <v>124</v>
      </c>
      <c r="F20" s="301" t="s">
        <v>124</v>
      </c>
      <c r="H20" t="s">
        <v>1</v>
      </c>
    </row>
    <row r="21" spans="1:11" ht="18" customHeight="1" x14ac:dyDescent="0.2">
      <c r="A21" s="33" t="str">
        <f>OVERALL!A21</f>
        <v>CONFIDENCE</v>
      </c>
      <c r="B21" s="3">
        <f>IF(C21=0,"-",COUNTIF(D21:F21,"y")/C21)</f>
        <v>1</v>
      </c>
      <c r="C21" s="26">
        <f>$C$2-COUNTIF(D21:F21, "-")</f>
        <v>3</v>
      </c>
      <c r="D21" s="299" t="s">
        <v>124</v>
      </c>
      <c r="E21" s="291" t="s">
        <v>124</v>
      </c>
      <c r="F21" s="301" t="s">
        <v>124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0.77777777777777768</v>
      </c>
      <c r="C23" s="1" t="s">
        <v>1</v>
      </c>
      <c r="D23" s="29">
        <f>IF(D27=0,"-",(COUNTIF(D24:D26, "y")/D27)*OVERALL!$C$23)</f>
        <v>9.9999999999999992E-2</v>
      </c>
      <c r="E23" s="29">
        <f>IF(E27=0,"-",(COUNTIF(E24:E26, "y")/E27)*OVERALL!$C$23)</f>
        <v>0.15</v>
      </c>
      <c r="F23" s="29">
        <f>IF(F27=0,"-",(COUNTIF(F24:F26, "y")/F27)*OVERALL!$C$23)</f>
        <v>9.9999999999999992E-2</v>
      </c>
    </row>
    <row r="24" spans="1:11" ht="18" customHeight="1" x14ac:dyDescent="0.2">
      <c r="A24" s="33" t="str">
        <f>OVERALL!A24</f>
        <v>QUESTIONS</v>
      </c>
      <c r="B24" s="3">
        <f>IF(C24=0,"-",COUNTIF(D24:F24,"y")/C24)</f>
        <v>1</v>
      </c>
      <c r="C24" s="26">
        <f>$C$2-COUNTIF(D24:F24, "-")</f>
        <v>3</v>
      </c>
      <c r="D24" s="299" t="s">
        <v>124</v>
      </c>
      <c r="E24" s="291" t="s">
        <v>124</v>
      </c>
      <c r="F24" s="301" t="s">
        <v>124</v>
      </c>
    </row>
    <row r="25" spans="1:11" ht="18" customHeight="1" x14ac:dyDescent="0.2">
      <c r="A25" s="33" t="str">
        <f>OVERALL!A25</f>
        <v>GRATITUDE</v>
      </c>
      <c r="B25" s="3">
        <f>IF(C25=0,"-",COUNTIF(D25:F25,"y")/C25)</f>
        <v>0.33333333333333331</v>
      </c>
      <c r="C25" s="26">
        <f>$C$2-COUNTIF(D25:F25, "-")</f>
        <v>3</v>
      </c>
      <c r="D25" s="299" t="s">
        <v>125</v>
      </c>
      <c r="E25" s="291" t="s">
        <v>124</v>
      </c>
      <c r="F25" s="301" t="s">
        <v>125</v>
      </c>
    </row>
    <row r="26" spans="1:11" ht="18" customHeight="1" x14ac:dyDescent="0.2">
      <c r="A26" s="33" t="str">
        <f>OVERALL!A26</f>
        <v>THANKS</v>
      </c>
      <c r="B26" s="3">
        <f>IF(C26=0,"-",COUNTIF(D26:F26,"y")/C26)</f>
        <v>1</v>
      </c>
      <c r="C26" s="26">
        <f>$C$2-COUNTIF(D26:F26, "-")</f>
        <v>3</v>
      </c>
      <c r="D26" s="299" t="s">
        <v>124</v>
      </c>
      <c r="E26" s="291" t="s">
        <v>124</v>
      </c>
      <c r="F26" s="301" t="s">
        <v>124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0.91666666666666663</v>
      </c>
      <c r="C28" s="1" t="s">
        <v>1</v>
      </c>
      <c r="D28" s="29">
        <f>IF(D33=0,"-",(COUNTIF(D29:D32, "y")/D33)*OVERALL!$C$28)</f>
        <v>0.15000000000000002</v>
      </c>
      <c r="E28" s="29">
        <f>IF(E33=0,"-",(COUNTIF(E29:E32, "y")/E33)*OVERALL!$C$28)</f>
        <v>0.2</v>
      </c>
      <c r="F28" s="29">
        <f>IF(F33=0,"-",(COUNTIF(F29:F32, "y")/F33)*OVERALL!$C$28)</f>
        <v>0.2</v>
      </c>
    </row>
    <row r="29" spans="1:11" ht="18" customHeight="1" x14ac:dyDescent="0.2">
      <c r="A29" s="33" t="str">
        <f>OVERALL!A29</f>
        <v>VIBRANCY</v>
      </c>
      <c r="B29" s="3">
        <f>IF(C29=0,"-",COUNTIF(D29:F29,"y")/C29)</f>
        <v>1</v>
      </c>
      <c r="C29" s="26">
        <f>$C$2-COUNTIF(D29:F29, "-")</f>
        <v>3</v>
      </c>
      <c r="D29" s="299" t="s">
        <v>124</v>
      </c>
      <c r="E29" s="291" t="s">
        <v>124</v>
      </c>
      <c r="F29" s="301" t="s">
        <v>124</v>
      </c>
    </row>
    <row r="30" spans="1:11" ht="18" customHeight="1" x14ac:dyDescent="0.2">
      <c r="A30" s="33" t="str">
        <f>OVERALL!A30</f>
        <v>EMPATHY</v>
      </c>
      <c r="B30" s="3">
        <f>IF(C30=0,"-",COUNTIF(D30:F30,"y")/C30)</f>
        <v>1</v>
      </c>
      <c r="C30" s="26">
        <f>$C$2-COUNTIF(D30:F30, "-")</f>
        <v>3</v>
      </c>
      <c r="D30" s="299" t="s">
        <v>124</v>
      </c>
      <c r="E30" s="291" t="s">
        <v>124</v>
      </c>
      <c r="F30" s="301" t="s">
        <v>124</v>
      </c>
    </row>
    <row r="31" spans="1:11" ht="18" customHeight="1" x14ac:dyDescent="0.2">
      <c r="A31" s="33" t="str">
        <f>OVERALL!A31</f>
        <v>CONTROL</v>
      </c>
      <c r="B31" s="3">
        <f>IF(C31=0,"-",COUNTIF(D31:F31,"y")/C31)</f>
        <v>0.66666666666666663</v>
      </c>
      <c r="C31" s="26">
        <f>$C$2-COUNTIF(D31:F31, "-")</f>
        <v>3</v>
      </c>
      <c r="D31" s="299" t="s">
        <v>125</v>
      </c>
      <c r="E31" s="291" t="s">
        <v>124</v>
      </c>
      <c r="F31" s="301" t="s">
        <v>124</v>
      </c>
    </row>
    <row r="32" spans="1:11" ht="18" customHeight="1" x14ac:dyDescent="0.2">
      <c r="A32" s="33" t="str">
        <f>OVERALL!A32</f>
        <v>CLARITY</v>
      </c>
      <c r="B32" s="3">
        <f>IF(C32=0,"-",COUNTIF(D32:F32,"y")/C32)</f>
        <v>1</v>
      </c>
      <c r="C32" s="26">
        <f>$C$2-COUNTIF(D32:F32, "-")</f>
        <v>3</v>
      </c>
      <c r="D32" s="299" t="s">
        <v>124</v>
      </c>
      <c r="E32" s="291" t="s">
        <v>124</v>
      </c>
      <c r="F32" s="301" t="s">
        <v>124</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299" t="s">
        <v>125</v>
      </c>
      <c r="E35" s="291" t="s">
        <v>125</v>
      </c>
      <c r="F35" s="301" t="s">
        <v>125</v>
      </c>
      <c r="H35" s="48">
        <v>-0.3</v>
      </c>
      <c r="J35" s="48"/>
      <c r="K35" s="48"/>
      <c r="L35" s="48"/>
    </row>
    <row r="36" spans="1:13" ht="18" customHeight="1" x14ac:dyDescent="0.2">
      <c r="A36" s="45" t="str">
        <f>OVERALL!A36</f>
        <v>AUDIO ISSUE (DISTRACTION)</v>
      </c>
      <c r="B36" s="3">
        <f>IF(C36=0,"-",COUNTIF(D36:F36,"y")/C36)</f>
        <v>0</v>
      </c>
      <c r="C36" s="26">
        <f>$C$2-COUNTIF(D36:F36, "-")</f>
        <v>3</v>
      </c>
      <c r="D36" s="299" t="s">
        <v>125</v>
      </c>
      <c r="E36" s="291" t="s">
        <v>125</v>
      </c>
      <c r="F36" s="301" t="s">
        <v>125</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45" t="str">
        <f>OVERALL!A38</f>
        <v>ADDITIONAL INSIGHT</v>
      </c>
      <c r="B38" s="346"/>
      <c r="C38" s="10" t="s">
        <v>1</v>
      </c>
      <c r="D38" s="30"/>
      <c r="E38" s="30"/>
      <c r="F38" s="30"/>
    </row>
    <row r="39" spans="1:13" ht="18" customHeight="1" x14ac:dyDescent="0.2">
      <c r="A39" s="33" t="str">
        <f>OVERALL!A39</f>
        <v>CALL ANSWERED-QUALITY</v>
      </c>
      <c r="B39" s="3">
        <f>IF(C39=0,"-",COUNTIF(D39:F39, "y")/C39)</f>
        <v>1</v>
      </c>
      <c r="C39" s="26">
        <f t="shared" ref="C39:C45" si="9">$C$2-COUNTIF(D39:F39, "-")</f>
        <v>3</v>
      </c>
      <c r="D39" s="299" t="s">
        <v>124</v>
      </c>
      <c r="E39" s="291" t="s">
        <v>124</v>
      </c>
      <c r="F39" s="301" t="s">
        <v>124</v>
      </c>
    </row>
    <row r="40" spans="1:13" ht="18" customHeight="1" x14ac:dyDescent="0.2">
      <c r="A40" s="33" t="str">
        <f>OVERALL!A40</f>
        <v>TALK TIME</v>
      </c>
      <c r="B40" s="289">
        <f>IF(C40=0,"-",AVERAGE(D40:F40))</f>
        <v>7.5694444444444446E-3</v>
      </c>
      <c r="C40" s="26">
        <f t="shared" si="9"/>
        <v>3</v>
      </c>
      <c r="D40" s="289">
        <v>8.0902777777777778E-3</v>
      </c>
      <c r="E40" s="289">
        <v>7.0486111111111114E-3</v>
      </c>
      <c r="F40" s="289">
        <v>7.5694444444444446E-3</v>
      </c>
      <c r="G40" s="46"/>
      <c r="H40" s="266"/>
      <c r="I40" s="266"/>
      <c r="J40" s="266"/>
      <c r="K40" s="266"/>
      <c r="L40" s="266"/>
      <c r="M40" s="266"/>
    </row>
    <row r="41" spans="1:13" ht="18" customHeight="1" x14ac:dyDescent="0.2">
      <c r="A41" s="33" t="str">
        <f>OVERALL!A41</f>
        <v>ASSESSOR RATING (0-10)</v>
      </c>
      <c r="B41" s="264">
        <f>IF(C41=0,"-",SUM(D41:F41)/C41)</f>
        <v>5.666666666666667</v>
      </c>
      <c r="C41" s="26">
        <f t="shared" si="9"/>
        <v>3</v>
      </c>
      <c r="D41" s="286">
        <v>5</v>
      </c>
      <c r="E41" s="286">
        <v>6</v>
      </c>
      <c r="F41" s="286">
        <v>6</v>
      </c>
    </row>
    <row r="42" spans="1:13" ht="18" customHeight="1" x14ac:dyDescent="0.2">
      <c r="A42" s="33" t="str">
        <f>OVERALL!A42</f>
        <v>EXPLAINED KEY FEATURES</v>
      </c>
      <c r="B42" s="3">
        <f>IF(C42=0,"-",COUNTIF(D42:F42, "y")/C42)</f>
        <v>0.33333333333333331</v>
      </c>
      <c r="C42" s="26">
        <f t="shared" si="9"/>
        <v>3</v>
      </c>
      <c r="D42" s="299" t="s">
        <v>125</v>
      </c>
      <c r="E42" s="291" t="s">
        <v>124</v>
      </c>
      <c r="F42" s="301" t="s">
        <v>125</v>
      </c>
      <c r="G42" s="47"/>
      <c r="H42" t="s">
        <v>1</v>
      </c>
    </row>
    <row r="43" spans="1:13" ht="18" customHeight="1" x14ac:dyDescent="0.2">
      <c r="A43" s="33" t="str">
        <f>OVERALL!A43</f>
        <v>REVEALED PRICING</v>
      </c>
      <c r="B43" s="3">
        <f>IF(C43=0,"-",COUNTIF(D43:F43, "y")/C43)</f>
        <v>1</v>
      </c>
      <c r="C43" s="26">
        <f t="shared" si="9"/>
        <v>3</v>
      </c>
      <c r="D43" s="299" t="s">
        <v>124</v>
      </c>
      <c r="E43" s="291" t="s">
        <v>124</v>
      </c>
      <c r="F43" s="301" t="s">
        <v>124</v>
      </c>
    </row>
    <row r="44" spans="1:13" ht="18" customHeight="1" x14ac:dyDescent="0.2">
      <c r="A44" s="33" t="str">
        <f>OVERALL!A44</f>
        <v>EXPLAINED ACTIONS &amp; PROCESS</v>
      </c>
      <c r="B44" s="3">
        <f>IF(C44=0,"-",COUNTIF(D44:F44, "y")/C44)</f>
        <v>1</v>
      </c>
      <c r="C44" s="26">
        <f t="shared" si="9"/>
        <v>3</v>
      </c>
      <c r="D44" s="299" t="s">
        <v>124</v>
      </c>
      <c r="E44" s="291" t="s">
        <v>124</v>
      </c>
      <c r="F44" s="301" t="s">
        <v>124</v>
      </c>
    </row>
    <row r="45" spans="1:13" ht="18" customHeight="1" x14ac:dyDescent="0.2">
      <c r="A45" s="33" t="str">
        <f>OVERALL!A45</f>
        <v>WEBSITE EDUCATION</v>
      </c>
      <c r="B45" s="3">
        <f>IF(C45=0,"-",COUNTIF(D45:F45, "y")/C45)</f>
        <v>0</v>
      </c>
      <c r="C45" s="26">
        <f t="shared" si="9"/>
        <v>3</v>
      </c>
      <c r="D45" s="299" t="s">
        <v>125</v>
      </c>
      <c r="E45" s="291" t="s">
        <v>125</v>
      </c>
      <c r="F45" s="301" t="s">
        <v>125</v>
      </c>
    </row>
    <row r="46" spans="1:13" ht="18" customHeight="1" x14ac:dyDescent="0.2">
      <c r="A46" s="18"/>
      <c r="B46" s="3"/>
      <c r="C46" s="26"/>
      <c r="D46" s="264"/>
      <c r="E46" s="264"/>
      <c r="F46" s="264"/>
    </row>
    <row r="47" spans="1:13" ht="165" x14ac:dyDescent="0.2">
      <c r="A47" s="25" t="s">
        <v>1</v>
      </c>
      <c r="B47" s="347" t="s">
        <v>35</v>
      </c>
      <c r="C47" s="348"/>
      <c r="D47" s="23" t="s">
        <v>145</v>
      </c>
      <c r="E47" s="23" t="s">
        <v>131</v>
      </c>
      <c r="F47" s="23" t="s">
        <v>151</v>
      </c>
    </row>
    <row r="48" spans="1:13" ht="18" customHeight="1" x14ac:dyDescent="0.2">
      <c r="A48" s="59" t="s">
        <v>47</v>
      </c>
      <c r="D48" s="50">
        <f t="shared" ref="D48:F48" si="10">IF(D$2="","",IF(D$39="n", "", SUM(D$6,D$12,D$17,D$23,D$28,D$34)))</f>
        <v>0.4916666666666667</v>
      </c>
      <c r="E48" s="50">
        <f t="shared" si="10"/>
        <v>0.65416666666666679</v>
      </c>
      <c r="F48" s="50">
        <f t="shared" si="10"/>
        <v>0.64166666666666661</v>
      </c>
    </row>
    <row r="50" spans="1:6" ht="19" x14ac:dyDescent="0.25">
      <c r="A50" s="110" t="s">
        <v>74</v>
      </c>
      <c r="B50" s="90" t="s">
        <v>75</v>
      </c>
    </row>
    <row r="51" spans="1:6" x14ac:dyDescent="0.2">
      <c r="A51" s="111" t="s">
        <v>63</v>
      </c>
      <c r="B51" s="112">
        <v>0.3</v>
      </c>
      <c r="C51" s="111"/>
      <c r="D51" s="256">
        <f>[1]NRMA!D$4</f>
        <v>0.46708333333333329</v>
      </c>
      <c r="E51" s="256">
        <f>[1]NRMA!E$4</f>
        <v>0.64083333333333337</v>
      </c>
      <c r="F51" s="256">
        <f>[1]NRMA!F$4</f>
        <v>0.64083333333333337</v>
      </c>
    </row>
    <row r="52" spans="1:6" x14ac:dyDescent="0.2">
      <c r="A52" s="111" t="s">
        <v>64</v>
      </c>
      <c r="B52" s="112">
        <v>0.7</v>
      </c>
      <c r="C52" s="111"/>
      <c r="D52" s="257">
        <f t="shared" ref="D52:F52" si="11">D4</f>
        <v>0.4916666666666667</v>
      </c>
      <c r="E52" s="257">
        <f t="shared" si="11"/>
        <v>0.65416666666666679</v>
      </c>
      <c r="F52" s="257">
        <f t="shared" si="11"/>
        <v>0.64166666666666661</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0.14012499999999997</v>
      </c>
      <c r="E55" s="257">
        <f t="shared" ref="E55:F55" si="12">IF(E51="-","-",E51*$B$51)</f>
        <v>0.19225</v>
      </c>
      <c r="F55" s="257">
        <f t="shared" si="12"/>
        <v>0.19225</v>
      </c>
    </row>
    <row r="56" spans="1:6" x14ac:dyDescent="0.2">
      <c r="A56" s="111" t="s">
        <v>64</v>
      </c>
      <c r="B56" s="111"/>
      <c r="C56" s="111"/>
      <c r="D56" s="257">
        <f t="shared" ref="D56:F56" si="13">IF(D52="-","-",D52*$B$52)</f>
        <v>0.34416666666666668</v>
      </c>
      <c r="E56" s="257">
        <f t="shared" si="13"/>
        <v>0.45791666666666669</v>
      </c>
      <c r="F56" s="257">
        <f t="shared" si="13"/>
        <v>0.4491666666666666</v>
      </c>
    </row>
    <row r="57" spans="1:6" x14ac:dyDescent="0.2">
      <c r="A57" s="114" t="s">
        <v>59</v>
      </c>
      <c r="B57" s="114"/>
      <c r="C57" s="114"/>
      <c r="D57" s="115">
        <f t="shared" ref="D57:F57" si="14">IF(D51="","",IF(D52="","",SUM(D55:D56)))</f>
        <v>0.48429166666666668</v>
      </c>
      <c r="E57" s="115">
        <f t="shared" si="14"/>
        <v>0.65016666666666667</v>
      </c>
      <c r="F57" s="115">
        <f t="shared" si="14"/>
        <v>0.64141666666666663</v>
      </c>
    </row>
  </sheetData>
  <mergeCells count="2">
    <mergeCell ref="A38:B38"/>
    <mergeCell ref="B47:C47"/>
  </mergeCells>
  <conditionalFormatting sqref="B4">
    <cfRule type="cellIs" dxfId="67" priority="9" operator="between">
      <formula>0.604999</formula>
      <formula>0.754999</formula>
    </cfRule>
    <cfRule type="cellIs" dxfId="66" priority="10" operator="between">
      <formula>0.44999</formula>
      <formula>0.605</formula>
    </cfRule>
    <cfRule type="cellIs" dxfId="65" priority="11" operator="lessThan">
      <formula>0.45</formula>
    </cfRule>
    <cfRule type="cellIs" dxfId="64" priority="8" operator="between">
      <formula>0.754999</formula>
      <formula>0.905</formula>
    </cfRule>
    <cfRule type="cellIs" dxfId="63" priority="7" operator="greaterThanOrEqual">
      <formula>0.905</formula>
    </cfRule>
    <cfRule type="containsBlanks" dxfId="62" priority="6">
      <formula>LEN(TRIM(B4))=0</formula>
    </cfRule>
  </conditionalFormatting>
  <conditionalFormatting sqref="B6">
    <cfRule type="containsText" dxfId="61" priority="5" operator="containsText" text="NA">
      <formula>NOT(ISERROR(SEARCH("NA",B6)))</formula>
    </cfRule>
  </conditionalFormatting>
  <conditionalFormatting sqref="B12">
    <cfRule type="containsText" dxfId="60" priority="4" operator="containsText" text="NA">
      <formula>NOT(ISERROR(SEARCH("NA",B12)))</formula>
    </cfRule>
  </conditionalFormatting>
  <conditionalFormatting sqref="B17">
    <cfRule type="containsText" dxfId="59" priority="3" operator="containsText" text="NA">
      <formula>NOT(ISERROR(SEARCH("NA",B17)))</formula>
    </cfRule>
  </conditionalFormatting>
  <conditionalFormatting sqref="B23">
    <cfRule type="containsText" dxfId="58" priority="2" operator="containsText" text="NA">
      <formula>NOT(ISERROR(SEARCH("NA",B23)))</formula>
    </cfRule>
  </conditionalFormatting>
  <conditionalFormatting sqref="B28">
    <cfRule type="containsText" dxfId="57" priority="1" operator="containsText" text="NA">
      <formula>NOT(ISERROR(SEARCH("NA",B28)))</formula>
    </cfRule>
  </conditionalFormatting>
  <conditionalFormatting sqref="D4:F4">
    <cfRule type="containsBlanks" dxfId="56" priority="12">
      <formula>LEN(TRIM(D4))=0</formula>
    </cfRule>
    <cfRule type="cellIs" dxfId="55" priority="13" operator="greaterThanOrEqual">
      <formula>0.905</formula>
    </cfRule>
    <cfRule type="cellIs" dxfId="54" priority="14" operator="between">
      <formula>0.754999</formula>
      <formula>0.905</formula>
    </cfRule>
    <cfRule type="cellIs" dxfId="53" priority="15" operator="between">
      <formula>0.604999</formula>
      <formula>0.754999</formula>
    </cfRule>
    <cfRule type="cellIs" dxfId="52" priority="16" operator="between">
      <formula>0.44999</formula>
      <formula>0.605</formula>
    </cfRule>
    <cfRule type="cellIs" dxfId="51" priority="17" operator="lessThan">
      <formula>0.45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57"/>
  <sheetViews>
    <sheetView zoomScale="90" zoomScaleNormal="90" workbookViewId="0">
      <pane xSplit="3" ySplit="6" topLeftCell="D47" activePane="bottomRight" state="frozen"/>
      <selection activeCell="D41" sqref="D41:F49"/>
      <selection pane="topRight" activeCell="D41" sqref="D41:F49"/>
      <selection pane="bottomLeft" activeCell="D41" sqref="D41:F49"/>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CAR INSURANCE</v>
      </c>
      <c r="B2" s="31" t="s">
        <v>59</v>
      </c>
      <c r="C2" s="35">
        <f>COUNTA(D7:F7)</f>
        <v>3</v>
      </c>
      <c r="D2" s="300" t="s">
        <v>146</v>
      </c>
      <c r="E2" s="295" t="s">
        <v>132</v>
      </c>
      <c r="F2" s="302" t="s">
        <v>152</v>
      </c>
    </row>
    <row r="3" spans="1:8" ht="19" x14ac:dyDescent="0.2">
      <c r="A3" s="32" t="str">
        <f>OVERALL!H1</f>
        <v>RAC</v>
      </c>
      <c r="B3" s="248">
        <f>OVERALL!H3</f>
        <v>0.64687103174603167</v>
      </c>
      <c r="C3" s="108" t="s">
        <v>73</v>
      </c>
      <c r="D3" s="109">
        <f>IF(D2="-","-",D57)</f>
        <v>0.57161309523809523</v>
      </c>
      <c r="E3" s="109">
        <f t="shared" ref="E3:F3" si="0">IF(E2="-","-",E57)</f>
        <v>0.77720833333333328</v>
      </c>
      <c r="F3" s="109">
        <f t="shared" si="0"/>
        <v>0.5917916666666666</v>
      </c>
    </row>
    <row r="4" spans="1:8" ht="18" customHeight="1" x14ac:dyDescent="0.2">
      <c r="A4" s="17" t="str">
        <f>OVERALL!A4</f>
        <v>QUALITY SCORE</v>
      </c>
      <c r="B4" s="38">
        <f>IF(C2=0, "-", IF(COUNTIF(D39:F39, "n")=C2, "-", IF(COUNT(D4:F4)=0, "-", AVERAGE(D4:F4))))</f>
        <v>0.60972222222222228</v>
      </c>
      <c r="C4" s="58" t="s">
        <v>1</v>
      </c>
      <c r="D4" s="38">
        <f>IF(D48&lt;0%,0%,IF(D$2="-","-",IF(D$39="n", "-", SUM(D$6,D$12,D$17,D$23,D$28,D$34))))</f>
        <v>0.5541666666666667</v>
      </c>
      <c r="E4" s="38">
        <f t="shared" ref="E4:F4" si="1">IF(E48&lt;0%,0%,IF(E$2="-","-",IF(E$39="n", "-", SUM(E$6,E$12,E$17,E$23,E$28,E$34))))</f>
        <v>0.78333333333333344</v>
      </c>
      <c r="F4" s="38">
        <f t="shared" si="1"/>
        <v>0.4916666666666667</v>
      </c>
      <c r="H4" s="12" t="s">
        <v>8</v>
      </c>
    </row>
    <row r="5" spans="1:8" ht="18" customHeight="1" x14ac:dyDescent="0.25">
      <c r="A5" s="57" t="s">
        <v>48</v>
      </c>
      <c r="B5" s="58">
        <f>IF(B6="-","-",AVERAGE(D5:F5))</f>
        <v>0.60972222222222228</v>
      </c>
      <c r="C5" s="58" t="s">
        <v>1</v>
      </c>
      <c r="D5" s="60">
        <f t="shared" ref="D5:F5" si="2">IF(D$2="","",IF(D$39="n", "", SUM(D$6,D$12,D$17,D$23,D$28)))</f>
        <v>0.5541666666666667</v>
      </c>
      <c r="E5" s="60">
        <f t="shared" si="2"/>
        <v>0.78333333333333344</v>
      </c>
      <c r="F5" s="60">
        <f t="shared" si="2"/>
        <v>0.4916666666666667</v>
      </c>
      <c r="H5" s="7" t="s">
        <v>16</v>
      </c>
    </row>
    <row r="6" spans="1:8" ht="18" customHeight="1" x14ac:dyDescent="0.2">
      <c r="A6" s="20" t="str">
        <f>OVERALL!A6</f>
        <v>ENGAGE</v>
      </c>
      <c r="B6" s="21">
        <f>IF(C11=0,"-",AVERAGE(B7:B10))</f>
        <v>0.33333333333333331</v>
      </c>
      <c r="C6" s="61" t="s">
        <v>0</v>
      </c>
      <c r="D6" s="28">
        <f>IF(D11=0,"-",(COUNTIF(D7:D10, "y")/D11)*OVERALL!$C$6)</f>
        <v>0</v>
      </c>
      <c r="E6" s="28">
        <f>IF(E11=0,"-",(COUNTIF(E7:E10, "y")/E11)*OVERALL!$C$6)</f>
        <v>0.15000000000000002</v>
      </c>
      <c r="F6" s="28">
        <f>IF(F11=0,"-",(COUNTIF(F7:F10, "y")/F11)*OVERALL!$C$6)</f>
        <v>0.05</v>
      </c>
    </row>
    <row r="7" spans="1:8" ht="18" customHeight="1" x14ac:dyDescent="0.2">
      <c r="A7" s="33" t="str">
        <f>OVERALL!A7</f>
        <v>WELCOME</v>
      </c>
      <c r="B7" s="3">
        <f>IF(C7=0,"-",COUNTIF(D7:F7,"y")/C7)</f>
        <v>0.66666666666666663</v>
      </c>
      <c r="C7" s="26">
        <f>$C$2-COUNTIF(D7:F7, "-")</f>
        <v>3</v>
      </c>
      <c r="D7" s="299" t="s">
        <v>125</v>
      </c>
      <c r="E7" s="294" t="s">
        <v>124</v>
      </c>
      <c r="F7" s="301" t="s">
        <v>124</v>
      </c>
      <c r="H7" s="11" t="s">
        <v>2</v>
      </c>
    </row>
    <row r="8" spans="1:8" ht="18" customHeight="1" x14ac:dyDescent="0.25">
      <c r="A8" s="33" t="str">
        <f>OVERALL!A8</f>
        <v>INTENT</v>
      </c>
      <c r="B8" s="3">
        <f>IF(C8=0,"-",COUNTIF(D8:F8,"y")/C8)</f>
        <v>0.33333333333333331</v>
      </c>
      <c r="C8" s="26">
        <f>$C$2-COUNTIF(D8:F8, "-")</f>
        <v>3</v>
      </c>
      <c r="D8" s="299" t="s">
        <v>125</v>
      </c>
      <c r="E8" s="294" t="s">
        <v>124</v>
      </c>
      <c r="F8" s="301" t="s">
        <v>125</v>
      </c>
      <c r="H8" s="7" t="s">
        <v>15</v>
      </c>
    </row>
    <row r="9" spans="1:8" ht="18" customHeight="1" x14ac:dyDescent="0.2">
      <c r="A9" s="33" t="str">
        <f>OVERALL!A9</f>
        <v>NAME</v>
      </c>
      <c r="B9" s="3">
        <f>IF(C9=0,"-",COUNTIF(D9:F9,"y")/C9)</f>
        <v>0</v>
      </c>
      <c r="C9" s="26">
        <f>$C$2-COUNTIF(D9:F9, "-")</f>
        <v>3</v>
      </c>
      <c r="D9" s="299" t="s">
        <v>125</v>
      </c>
      <c r="E9" s="294" t="s">
        <v>125</v>
      </c>
      <c r="F9" s="301" t="s">
        <v>125</v>
      </c>
      <c r="H9" t="s">
        <v>1</v>
      </c>
    </row>
    <row r="10" spans="1:8" ht="18" customHeight="1" x14ac:dyDescent="0.2">
      <c r="A10" s="33" t="str">
        <f>OVERALL!A10</f>
        <v>BRIDGE</v>
      </c>
      <c r="B10" s="3">
        <f>IF(C10=0,"-",COUNTIF(D10:F10,"y")/C10)</f>
        <v>0.33333333333333331</v>
      </c>
      <c r="C10" s="26">
        <f>$C$2-COUNTIF(D10:F10, "-")</f>
        <v>3</v>
      </c>
      <c r="D10" s="299" t="s">
        <v>125</v>
      </c>
      <c r="E10" s="294" t="s">
        <v>124</v>
      </c>
      <c r="F10" s="301" t="s">
        <v>125</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0.44444444444444442</v>
      </c>
      <c r="C12" s="1" t="s">
        <v>1</v>
      </c>
      <c r="D12" s="28">
        <f>IF(D16=0,"-",(COUNTIF(D13:D15, "y")/D16)*OVERALL!$C$12)</f>
        <v>6.6666666666666666E-2</v>
      </c>
      <c r="E12" s="28">
        <f>IF(E16=0,"-",(COUNTIF(E13:E15, "y")/E16)*OVERALL!$C$12)</f>
        <v>0.13333333333333333</v>
      </c>
      <c r="F12" s="28">
        <f>IF(F16=0,"-",(COUNTIF(F13:F15, "y")/F16)*OVERALL!$C$12)</f>
        <v>6.6666666666666666E-2</v>
      </c>
      <c r="H12" t="s">
        <v>1</v>
      </c>
    </row>
    <row r="13" spans="1:8" ht="18" customHeight="1" x14ac:dyDescent="0.2">
      <c r="A13" s="33" t="str">
        <f>OVERALL!A13</f>
        <v>CONVERSE</v>
      </c>
      <c r="B13" s="3">
        <f>IF(C13=0,"-",COUNTIF(D13:F13,"y")/C13)</f>
        <v>0</v>
      </c>
      <c r="C13" s="26">
        <f>$C$2-COUNTIF(D13:F13, "-")</f>
        <v>3</v>
      </c>
      <c r="D13" s="299" t="s">
        <v>125</v>
      </c>
      <c r="E13" s="294" t="s">
        <v>125</v>
      </c>
      <c r="F13" s="301" t="s">
        <v>125</v>
      </c>
      <c r="H13" s="14" t="s">
        <v>4</v>
      </c>
    </row>
    <row r="14" spans="1:8" ht="18" customHeight="1" x14ac:dyDescent="0.25">
      <c r="A14" s="33" t="str">
        <f>OVERALL!A14</f>
        <v>LISTEN</v>
      </c>
      <c r="B14" s="3">
        <f>IF(C14=0,"-",COUNTIF(D14:F14,"y")/C14)</f>
        <v>1</v>
      </c>
      <c r="C14" s="26">
        <f>$C$2-COUNTIF(D14:F14, "-")</f>
        <v>3</v>
      </c>
      <c r="D14" s="299" t="s">
        <v>124</v>
      </c>
      <c r="E14" s="294" t="s">
        <v>124</v>
      </c>
      <c r="F14" s="301" t="s">
        <v>124</v>
      </c>
      <c r="H14" s="9" t="s">
        <v>13</v>
      </c>
    </row>
    <row r="15" spans="1:8" ht="18" customHeight="1" x14ac:dyDescent="0.2">
      <c r="A15" s="33" t="str">
        <f>OVERALL!A15</f>
        <v>CONFIRM</v>
      </c>
      <c r="B15" s="3">
        <f>IF(C15=0,"-",COUNTIF(D15:F15,"y")/C15)</f>
        <v>0.33333333333333331</v>
      </c>
      <c r="C15" s="26">
        <f>$C$2-COUNTIF(D15:F15, "-")</f>
        <v>3</v>
      </c>
      <c r="D15" s="299" t="s">
        <v>125</v>
      </c>
      <c r="E15" s="294" t="s">
        <v>124</v>
      </c>
      <c r="F15" s="301" t="s">
        <v>125</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0.75</v>
      </c>
      <c r="C17" s="1" t="s">
        <v>1</v>
      </c>
      <c r="D17" s="29">
        <f>IF(D22=0,"-",(COUNTIF(D18:D21, "y")/D22)*OVERALL!$C$17)</f>
        <v>0.1875</v>
      </c>
      <c r="E17" s="29">
        <f>IF(E22=0,"-",(COUNTIF(E18:E21, "y")/E22)*OVERALL!$C$17)</f>
        <v>0.25</v>
      </c>
      <c r="F17" s="29">
        <f>IF(F22=0,"-",(COUNTIF(F18:F21, "y")/F22)*OVERALL!$C$17)</f>
        <v>0.125</v>
      </c>
      <c r="H17" s="9" t="s">
        <v>6</v>
      </c>
    </row>
    <row r="18" spans="1:11" ht="18" customHeight="1" x14ac:dyDescent="0.2">
      <c r="A18" s="33" t="str">
        <f>OVERALL!A18</f>
        <v>INFORM</v>
      </c>
      <c r="B18" s="3">
        <f>IF(C18=0,"-",COUNTIF(D18:F18,"y")/C18)</f>
        <v>0.66666666666666663</v>
      </c>
      <c r="C18" s="26">
        <f>$C$2-COUNTIF(D18:F18, "-")</f>
        <v>3</v>
      </c>
      <c r="D18" s="299" t="s">
        <v>124</v>
      </c>
      <c r="E18" s="294" t="s">
        <v>124</v>
      </c>
      <c r="F18" s="301" t="s">
        <v>125</v>
      </c>
    </row>
    <row r="19" spans="1:11" ht="18" customHeight="1" x14ac:dyDescent="0.2">
      <c r="A19" s="33" t="str">
        <f>OVERALL!A19</f>
        <v>CHECK</v>
      </c>
      <c r="B19" s="3">
        <f>IF(C19=0,"-",COUNTIF(D19:F19,"y")/C19)</f>
        <v>0.33333333333333331</v>
      </c>
      <c r="C19" s="26">
        <f>$C$2-COUNTIF(D19:F19, "-")</f>
        <v>3</v>
      </c>
      <c r="D19" s="299" t="s">
        <v>125</v>
      </c>
      <c r="E19" s="294" t="s">
        <v>124</v>
      </c>
      <c r="F19" s="301" t="s">
        <v>125</v>
      </c>
    </row>
    <row r="20" spans="1:11" ht="18" customHeight="1" x14ac:dyDescent="0.2">
      <c r="A20" s="33" t="str">
        <f>OVERALL!A20</f>
        <v>SEEK</v>
      </c>
      <c r="B20" s="3">
        <f>IF(C20=0,"-",COUNTIF(D20:F20,"y")/C20)</f>
        <v>1</v>
      </c>
      <c r="C20" s="26">
        <f>$C$2-COUNTIF(D20:F20, "-")</f>
        <v>3</v>
      </c>
      <c r="D20" s="299" t="s">
        <v>124</v>
      </c>
      <c r="E20" s="294" t="s">
        <v>124</v>
      </c>
      <c r="F20" s="301" t="s">
        <v>124</v>
      </c>
      <c r="H20" t="s">
        <v>1</v>
      </c>
    </row>
    <row r="21" spans="1:11" ht="18" customHeight="1" x14ac:dyDescent="0.2">
      <c r="A21" s="33" t="str">
        <f>OVERALL!A21</f>
        <v>CONFIDENCE</v>
      </c>
      <c r="B21" s="3">
        <f>IF(C21=0,"-",COUNTIF(D21:F21,"y")/C21)</f>
        <v>1</v>
      </c>
      <c r="C21" s="26">
        <f>$C$2-COUNTIF(D21:F21, "-")</f>
        <v>3</v>
      </c>
      <c r="D21" s="299" t="s">
        <v>124</v>
      </c>
      <c r="E21" s="294" t="s">
        <v>124</v>
      </c>
      <c r="F21" s="301" t="s">
        <v>124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0.66666666666666663</v>
      </c>
      <c r="C23" s="1" t="s">
        <v>1</v>
      </c>
      <c r="D23" s="29">
        <f>IF(D27=0,"-",(COUNTIF(D24:D26, "y")/D27)*OVERALL!$C$23)</f>
        <v>9.9999999999999992E-2</v>
      </c>
      <c r="E23" s="29">
        <f>IF(E27=0,"-",(COUNTIF(E24:E26, "y")/E27)*OVERALL!$C$23)</f>
        <v>4.9999999999999996E-2</v>
      </c>
      <c r="F23" s="29">
        <f>IF(F27=0,"-",(COUNTIF(F24:F26, "y")/F27)*OVERALL!$C$23)</f>
        <v>0.15</v>
      </c>
    </row>
    <row r="24" spans="1:11" ht="18" customHeight="1" x14ac:dyDescent="0.2">
      <c r="A24" s="33" t="str">
        <f>OVERALL!A24</f>
        <v>QUESTIONS</v>
      </c>
      <c r="B24" s="3">
        <f>IF(C24=0,"-",COUNTIF(D24:F24,"y")/C24)</f>
        <v>0.66666666666666663</v>
      </c>
      <c r="C24" s="26">
        <f>$C$2-COUNTIF(D24:F24, "-")</f>
        <v>3</v>
      </c>
      <c r="D24" s="299" t="s">
        <v>124</v>
      </c>
      <c r="E24" s="294" t="s">
        <v>125</v>
      </c>
      <c r="F24" s="301" t="s">
        <v>124</v>
      </c>
    </row>
    <row r="25" spans="1:11" ht="18" customHeight="1" x14ac:dyDescent="0.2">
      <c r="A25" s="33" t="str">
        <f>OVERALL!A25</f>
        <v>GRATITUDE</v>
      </c>
      <c r="B25" s="3">
        <f>IF(C25=0,"-",COUNTIF(D25:F25,"y")/C25)</f>
        <v>0.33333333333333331</v>
      </c>
      <c r="C25" s="26">
        <f>$C$2-COUNTIF(D25:F25, "-")</f>
        <v>3</v>
      </c>
      <c r="D25" s="299" t="s">
        <v>125</v>
      </c>
      <c r="E25" s="294" t="s">
        <v>125</v>
      </c>
      <c r="F25" s="301" t="s">
        <v>124</v>
      </c>
    </row>
    <row r="26" spans="1:11" ht="18" customHeight="1" x14ac:dyDescent="0.2">
      <c r="A26" s="33" t="str">
        <f>OVERALL!A26</f>
        <v>THANKS</v>
      </c>
      <c r="B26" s="3">
        <f>IF(C26=0,"-",COUNTIF(D26:F26,"y")/C26)</f>
        <v>1</v>
      </c>
      <c r="C26" s="26">
        <f>$C$2-COUNTIF(D26:F26, "-")</f>
        <v>3</v>
      </c>
      <c r="D26" s="299" t="s">
        <v>124</v>
      </c>
      <c r="E26" s="294" t="s">
        <v>124</v>
      </c>
      <c r="F26" s="301" t="s">
        <v>124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0.83333333333333326</v>
      </c>
      <c r="C28" s="1" t="s">
        <v>1</v>
      </c>
      <c r="D28" s="29">
        <f>IF(D33=0,"-",(COUNTIF(D29:D32, "y")/D33)*OVERALL!$C$28)</f>
        <v>0.2</v>
      </c>
      <c r="E28" s="29">
        <f>IF(E33=0,"-",(COUNTIF(E29:E32, "y")/E33)*OVERALL!$C$28)</f>
        <v>0.2</v>
      </c>
      <c r="F28" s="29">
        <f>IF(F33=0,"-",(COUNTIF(F29:F32, "y")/F33)*OVERALL!$C$28)</f>
        <v>0.1</v>
      </c>
    </row>
    <row r="29" spans="1:11" ht="18" customHeight="1" x14ac:dyDescent="0.2">
      <c r="A29" s="33" t="str">
        <f>OVERALL!A29</f>
        <v>VIBRANCY</v>
      </c>
      <c r="B29" s="3">
        <f>IF(C29=0,"-",COUNTIF(D29:F29,"y")/C29)</f>
        <v>1</v>
      </c>
      <c r="C29" s="26">
        <f>$C$2-COUNTIF(D29:F29, "-")</f>
        <v>3</v>
      </c>
      <c r="D29" s="299" t="s">
        <v>124</v>
      </c>
      <c r="E29" s="294" t="s">
        <v>124</v>
      </c>
      <c r="F29" s="301" t="s">
        <v>124</v>
      </c>
    </row>
    <row r="30" spans="1:11" ht="18" customHeight="1" x14ac:dyDescent="0.2">
      <c r="A30" s="33" t="str">
        <f>OVERALL!A30</f>
        <v>EMPATHY</v>
      </c>
      <c r="B30" s="3">
        <f>IF(C30=0,"-",COUNTIF(D30:F30,"y")/C30)</f>
        <v>0.66666666666666663</v>
      </c>
      <c r="C30" s="26">
        <f>$C$2-COUNTIF(D30:F30, "-")</f>
        <v>3</v>
      </c>
      <c r="D30" s="299" t="s">
        <v>124</v>
      </c>
      <c r="E30" s="294" t="s">
        <v>124</v>
      </c>
      <c r="F30" s="301" t="s">
        <v>125</v>
      </c>
    </row>
    <row r="31" spans="1:11" ht="18" customHeight="1" x14ac:dyDescent="0.2">
      <c r="A31" s="33" t="str">
        <f>OVERALL!A31</f>
        <v>CONTROL</v>
      </c>
      <c r="B31" s="3">
        <f>IF(C31=0,"-",COUNTIF(D31:F31,"y")/C31)</f>
        <v>1</v>
      </c>
      <c r="C31" s="26">
        <f>$C$2-COUNTIF(D31:F31, "-")</f>
        <v>3</v>
      </c>
      <c r="D31" s="299" t="s">
        <v>124</v>
      </c>
      <c r="E31" s="294" t="s">
        <v>124</v>
      </c>
      <c r="F31" s="301" t="s">
        <v>124</v>
      </c>
    </row>
    <row r="32" spans="1:11" ht="18" customHeight="1" x14ac:dyDescent="0.2">
      <c r="A32" s="33" t="str">
        <f>OVERALL!A32</f>
        <v>CLARITY</v>
      </c>
      <c r="B32" s="3">
        <f>IF(C32=0,"-",COUNTIF(D32:F32,"y")/C32)</f>
        <v>0.66666666666666663</v>
      </c>
      <c r="C32" s="26">
        <f>$C$2-COUNTIF(D32:F32, "-")</f>
        <v>3</v>
      </c>
      <c r="D32" s="299" t="s">
        <v>124</v>
      </c>
      <c r="E32" s="294" t="s">
        <v>124</v>
      </c>
      <c r="F32" s="301" t="s">
        <v>125</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299" t="s">
        <v>125</v>
      </c>
      <c r="E35" s="294" t="s">
        <v>125</v>
      </c>
      <c r="F35" s="301" t="s">
        <v>125</v>
      </c>
      <c r="H35" s="48">
        <v>-0.3</v>
      </c>
      <c r="J35" s="48"/>
      <c r="K35" s="48"/>
      <c r="L35" s="48"/>
    </row>
    <row r="36" spans="1:13" ht="18" customHeight="1" x14ac:dyDescent="0.2">
      <c r="A36" s="45" t="str">
        <f>OVERALL!A36</f>
        <v>AUDIO ISSUE (DISTRACTION)</v>
      </c>
      <c r="B36" s="3">
        <f>IF(C36=0,"-",COUNTIF(D36:F36,"y")/C36)</f>
        <v>0</v>
      </c>
      <c r="C36" s="26">
        <f>$C$2-COUNTIF(D36:F36, "-")</f>
        <v>3</v>
      </c>
      <c r="D36" s="299" t="s">
        <v>125</v>
      </c>
      <c r="E36" s="294" t="s">
        <v>125</v>
      </c>
      <c r="F36" s="301" t="s">
        <v>125</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45" t="str">
        <f>OVERALL!A38</f>
        <v>ADDITIONAL INSIGHT</v>
      </c>
      <c r="B38" s="346"/>
      <c r="C38" s="10" t="s">
        <v>1</v>
      </c>
      <c r="D38" s="30"/>
      <c r="E38" s="30"/>
      <c r="F38" s="30"/>
    </row>
    <row r="39" spans="1:13" ht="18" customHeight="1" x14ac:dyDescent="0.2">
      <c r="A39" s="33" t="str">
        <f>OVERALL!A39</f>
        <v>CALL ANSWERED-QUALITY</v>
      </c>
      <c r="B39" s="3">
        <f>IF(C39=0,"-",COUNTIF(D39:F39, "y")/C39)</f>
        <v>1</v>
      </c>
      <c r="C39" s="26">
        <f t="shared" ref="C39:C45" si="9">$C$2-COUNTIF(D39:F39, "-")</f>
        <v>3</v>
      </c>
      <c r="D39" s="299" t="s">
        <v>124</v>
      </c>
      <c r="E39" s="294" t="s">
        <v>124</v>
      </c>
      <c r="F39" s="301" t="s">
        <v>124</v>
      </c>
    </row>
    <row r="40" spans="1:13" ht="18" customHeight="1" x14ac:dyDescent="0.2">
      <c r="A40" s="33" t="str">
        <f>OVERALL!A40</f>
        <v>TALK TIME</v>
      </c>
      <c r="B40" s="289">
        <f>IF(C40=0,"-",AVERAGE(D40:F40))</f>
        <v>8.9814814814814809E-3</v>
      </c>
      <c r="C40" s="26">
        <f t="shared" si="9"/>
        <v>3</v>
      </c>
      <c r="D40" s="289">
        <v>8.0208333333333329E-3</v>
      </c>
      <c r="E40" s="289">
        <v>1.4050925925925927E-2</v>
      </c>
      <c r="F40" s="289">
        <v>4.8726851851851848E-3</v>
      </c>
      <c r="G40" s="46"/>
      <c r="H40" s="266"/>
      <c r="I40" s="266"/>
      <c r="J40" s="266"/>
      <c r="K40" s="266"/>
      <c r="L40" s="266"/>
      <c r="M40" s="266"/>
    </row>
    <row r="41" spans="1:13" ht="18" customHeight="1" x14ac:dyDescent="0.2">
      <c r="A41" s="33" t="str">
        <f>OVERALL!A41</f>
        <v>ASSESSOR RATING (0-10)</v>
      </c>
      <c r="B41" s="264">
        <f>IF(C41=0,"-",SUM(D41:F41)/C41)</f>
        <v>5.666666666666667</v>
      </c>
      <c r="C41" s="26">
        <f t="shared" si="9"/>
        <v>3</v>
      </c>
      <c r="D41" s="286">
        <v>5</v>
      </c>
      <c r="E41" s="286">
        <v>7</v>
      </c>
      <c r="F41" s="286">
        <v>5</v>
      </c>
    </row>
    <row r="42" spans="1:13" ht="18" customHeight="1" x14ac:dyDescent="0.2">
      <c r="A42" s="33" t="str">
        <f>OVERALL!A42</f>
        <v>EXPLAINED KEY FEATURES</v>
      </c>
      <c r="B42" s="3">
        <f>IF(C42=0,"-",COUNTIF(D42:F42, "y")/C42)</f>
        <v>0.66666666666666663</v>
      </c>
      <c r="C42" s="26">
        <f t="shared" si="9"/>
        <v>3</v>
      </c>
      <c r="D42" s="299" t="s">
        <v>124</v>
      </c>
      <c r="E42" s="294" t="s">
        <v>124</v>
      </c>
      <c r="F42" s="301" t="s">
        <v>125</v>
      </c>
      <c r="G42" s="47"/>
      <c r="H42" t="s">
        <v>1</v>
      </c>
    </row>
    <row r="43" spans="1:13" ht="18" customHeight="1" x14ac:dyDescent="0.2">
      <c r="A43" s="33" t="str">
        <f>OVERALL!A43</f>
        <v>REVEALED PRICING</v>
      </c>
      <c r="B43" s="3">
        <f>IF(C43=0,"-",COUNTIF(D43:F43, "y")/C43)</f>
        <v>1</v>
      </c>
      <c r="C43" s="26">
        <f t="shared" si="9"/>
        <v>3</v>
      </c>
      <c r="D43" s="299" t="s">
        <v>124</v>
      </c>
      <c r="E43" s="294" t="s">
        <v>124</v>
      </c>
      <c r="F43" s="301" t="s">
        <v>124</v>
      </c>
    </row>
    <row r="44" spans="1:13" ht="18" customHeight="1" x14ac:dyDescent="0.2">
      <c r="A44" s="33" t="str">
        <f>OVERALL!A44</f>
        <v>EXPLAINED ACTIONS &amp; PROCESS</v>
      </c>
      <c r="B44" s="3">
        <f>IF(C44=0,"-",COUNTIF(D44:F44, "y")/C44)</f>
        <v>0.66666666666666663</v>
      </c>
      <c r="C44" s="26">
        <f t="shared" si="9"/>
        <v>3</v>
      </c>
      <c r="D44" s="299" t="s">
        <v>125</v>
      </c>
      <c r="E44" s="294" t="s">
        <v>124</v>
      </c>
      <c r="F44" s="301" t="s">
        <v>124</v>
      </c>
    </row>
    <row r="45" spans="1:13" ht="18" customHeight="1" x14ac:dyDescent="0.2">
      <c r="A45" s="33" t="str">
        <f>OVERALL!A45</f>
        <v>WEBSITE EDUCATION</v>
      </c>
      <c r="B45" s="3">
        <f>IF(C45=0,"-",COUNTIF(D45:F45, "y")/C45)</f>
        <v>0</v>
      </c>
      <c r="C45" s="26">
        <f t="shared" si="9"/>
        <v>3</v>
      </c>
      <c r="D45" s="299" t="s">
        <v>125</v>
      </c>
      <c r="E45" s="294" t="s">
        <v>125</v>
      </c>
      <c r="F45" s="301" t="s">
        <v>125</v>
      </c>
    </row>
    <row r="46" spans="1:13" ht="18" customHeight="1" x14ac:dyDescent="0.2">
      <c r="A46" s="18"/>
      <c r="B46" s="3"/>
      <c r="C46" s="26"/>
      <c r="D46" s="264"/>
      <c r="E46" s="264"/>
      <c r="F46" s="264"/>
    </row>
    <row r="47" spans="1:13" ht="240" x14ac:dyDescent="0.2">
      <c r="A47" s="25" t="s">
        <v>1</v>
      </c>
      <c r="B47" s="347" t="s">
        <v>35</v>
      </c>
      <c r="C47" s="348"/>
      <c r="D47" s="23" t="s">
        <v>147</v>
      </c>
      <c r="E47" s="23" t="s">
        <v>133</v>
      </c>
      <c r="F47" s="23" t="s">
        <v>153</v>
      </c>
    </row>
    <row r="48" spans="1:13" ht="18" customHeight="1" x14ac:dyDescent="0.2">
      <c r="A48" s="59" t="s">
        <v>47</v>
      </c>
      <c r="D48" s="50">
        <f t="shared" ref="D48:F48" si="10">IF(D$2="","",IF(D$39="n", "", SUM(D$6,D$12,D$17,D$23,D$28,D$34)))</f>
        <v>0.5541666666666667</v>
      </c>
      <c r="E48" s="50">
        <f t="shared" si="10"/>
        <v>0.78333333333333344</v>
      </c>
      <c r="F48" s="50">
        <f t="shared" si="10"/>
        <v>0.4916666666666667</v>
      </c>
    </row>
    <row r="50" spans="1:6" ht="19" x14ac:dyDescent="0.25">
      <c r="A50" s="110" t="s">
        <v>74</v>
      </c>
      <c r="B50" s="90" t="s">
        <v>75</v>
      </c>
    </row>
    <row r="51" spans="1:6" x14ac:dyDescent="0.2">
      <c r="A51" s="111" t="s">
        <v>63</v>
      </c>
      <c r="B51" s="112">
        <v>0.3</v>
      </c>
      <c r="C51" s="111"/>
      <c r="D51" s="256">
        <f>[1]RAC!D$4</f>
        <v>0.61232142857142857</v>
      </c>
      <c r="E51" s="256">
        <f>[1]RAC!E$4</f>
        <v>0.76291666666666658</v>
      </c>
      <c r="F51" s="256">
        <f>[1]RAC!F$4</f>
        <v>0.82541666666666658</v>
      </c>
    </row>
    <row r="52" spans="1:6" x14ac:dyDescent="0.2">
      <c r="A52" s="111" t="s">
        <v>64</v>
      </c>
      <c r="B52" s="112">
        <v>0.7</v>
      </c>
      <c r="C52" s="111"/>
      <c r="D52" s="257">
        <f t="shared" ref="D52:F52" si="11">D4</f>
        <v>0.5541666666666667</v>
      </c>
      <c r="E52" s="257">
        <f t="shared" si="11"/>
        <v>0.78333333333333344</v>
      </c>
      <c r="F52" s="257">
        <f t="shared" si="11"/>
        <v>0.4916666666666667</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0.18369642857142857</v>
      </c>
      <c r="E55" s="257">
        <f t="shared" ref="E55:F55" si="12">IF(E51="-","-",E51*$B$51)</f>
        <v>0.22887499999999997</v>
      </c>
      <c r="F55" s="257">
        <f t="shared" si="12"/>
        <v>0.24762499999999996</v>
      </c>
    </row>
    <row r="56" spans="1:6" x14ac:dyDescent="0.2">
      <c r="A56" s="111" t="s">
        <v>64</v>
      </c>
      <c r="B56" s="111"/>
      <c r="C56" s="111"/>
      <c r="D56" s="257">
        <f t="shared" ref="D56:F56" si="13">IF(D52="-","-",D52*$B$52)</f>
        <v>0.38791666666666669</v>
      </c>
      <c r="E56" s="257">
        <f t="shared" si="13"/>
        <v>0.54833333333333334</v>
      </c>
      <c r="F56" s="257">
        <f t="shared" si="13"/>
        <v>0.34416666666666668</v>
      </c>
    </row>
    <row r="57" spans="1:6" x14ac:dyDescent="0.2">
      <c r="A57" s="114" t="s">
        <v>59</v>
      </c>
      <c r="B57" s="114"/>
      <c r="C57" s="114"/>
      <c r="D57" s="115">
        <f t="shared" ref="D57:F57" si="14">IF(D51="","",IF(D52="","",SUM(D55:D56)))</f>
        <v>0.57161309523809523</v>
      </c>
      <c r="E57" s="115">
        <f t="shared" si="14"/>
        <v>0.77720833333333328</v>
      </c>
      <c r="F57" s="115">
        <f t="shared" si="14"/>
        <v>0.5917916666666666</v>
      </c>
    </row>
  </sheetData>
  <mergeCells count="2">
    <mergeCell ref="A38:B38"/>
    <mergeCell ref="B47:C47"/>
  </mergeCells>
  <conditionalFormatting sqref="B4">
    <cfRule type="cellIs" dxfId="50" priority="9" operator="between">
      <formula>0.604999</formula>
      <formula>0.754999</formula>
    </cfRule>
    <cfRule type="cellIs" dxfId="49" priority="10" operator="between">
      <formula>0.44999</formula>
      <formula>0.605</formula>
    </cfRule>
    <cfRule type="cellIs" dxfId="48" priority="11" operator="lessThan">
      <formula>0.45</formula>
    </cfRule>
    <cfRule type="cellIs" dxfId="47" priority="8" operator="between">
      <formula>0.754999</formula>
      <formula>0.905</formula>
    </cfRule>
    <cfRule type="cellIs" dxfId="46" priority="7" operator="greaterThanOrEqual">
      <formula>0.905</formula>
    </cfRule>
    <cfRule type="containsBlanks" dxfId="45" priority="6">
      <formula>LEN(TRIM(B4))=0</formula>
    </cfRule>
  </conditionalFormatting>
  <conditionalFormatting sqref="B6">
    <cfRule type="containsText" dxfId="44" priority="5" operator="containsText" text="NA">
      <formula>NOT(ISERROR(SEARCH("NA",B6)))</formula>
    </cfRule>
  </conditionalFormatting>
  <conditionalFormatting sqref="B12">
    <cfRule type="containsText" dxfId="43" priority="4" operator="containsText" text="NA">
      <formula>NOT(ISERROR(SEARCH("NA",B12)))</formula>
    </cfRule>
  </conditionalFormatting>
  <conditionalFormatting sqref="B17">
    <cfRule type="containsText" dxfId="42" priority="3" operator="containsText" text="NA">
      <formula>NOT(ISERROR(SEARCH("NA",B17)))</formula>
    </cfRule>
  </conditionalFormatting>
  <conditionalFormatting sqref="B23">
    <cfRule type="containsText" dxfId="41" priority="2" operator="containsText" text="NA">
      <formula>NOT(ISERROR(SEARCH("NA",B23)))</formula>
    </cfRule>
  </conditionalFormatting>
  <conditionalFormatting sqref="B28">
    <cfRule type="containsText" dxfId="40" priority="1" operator="containsText" text="NA">
      <formula>NOT(ISERROR(SEARCH("NA",B28)))</formula>
    </cfRule>
  </conditionalFormatting>
  <conditionalFormatting sqref="D4:F4">
    <cfRule type="containsBlanks" dxfId="39" priority="12">
      <formula>LEN(TRIM(D4))=0</formula>
    </cfRule>
    <cfRule type="cellIs" dxfId="38" priority="13" operator="greaterThanOrEqual">
      <formula>0.905</formula>
    </cfRule>
    <cfRule type="cellIs" dxfId="37" priority="14" operator="between">
      <formula>0.754999</formula>
      <formula>0.905</formula>
    </cfRule>
    <cfRule type="cellIs" dxfId="36" priority="15" operator="between">
      <formula>0.604999</formula>
      <formula>0.754999</formula>
    </cfRule>
    <cfRule type="cellIs" dxfId="35" priority="16" operator="between">
      <formula>0.44999</formula>
      <formula>0.605</formula>
    </cfRule>
    <cfRule type="cellIs" dxfId="34" priority="17" operator="lessThan">
      <formula>0.45</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57"/>
  <sheetViews>
    <sheetView zoomScale="80" zoomScaleNormal="80" workbookViewId="0">
      <pane xSplit="3" ySplit="6" topLeftCell="D43" activePane="bottomRight" state="frozen"/>
      <selection activeCell="D41" sqref="D41:F49"/>
      <selection pane="topRight" activeCell="D41" sqref="D41:F49"/>
      <selection pane="bottomLeft" activeCell="D41" sqref="D41:F49"/>
      <selection pane="bottomRight" activeCell="E60" sqref="E60"/>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CAR INSURANCE</v>
      </c>
      <c r="B2" s="31" t="s">
        <v>59</v>
      </c>
      <c r="C2" s="35">
        <f>COUNTA(D7:F7)</f>
        <v>3</v>
      </c>
      <c r="D2" s="300" t="s">
        <v>140</v>
      </c>
      <c r="E2" s="290" t="s">
        <v>77</v>
      </c>
      <c r="F2" s="302" t="s">
        <v>77</v>
      </c>
    </row>
    <row r="3" spans="1:8" ht="19" x14ac:dyDescent="0.2">
      <c r="A3" s="32" t="str">
        <f>OVERALL!I1</f>
        <v>RACV</v>
      </c>
      <c r="B3" s="248">
        <f>OVERALL!I3</f>
        <v>0.19514880952380947</v>
      </c>
      <c r="C3" s="108" t="s">
        <v>73</v>
      </c>
      <c r="D3" s="109">
        <f>IF(D2="-","-",D57)</f>
        <v>0.47961309523809526</v>
      </c>
      <c r="E3" s="109" t="str">
        <f t="shared" ref="E3:F3" si="0">IF(E2="-","-",E57)</f>
        <v>-</v>
      </c>
      <c r="F3" s="109" t="str">
        <f t="shared" si="0"/>
        <v>-</v>
      </c>
    </row>
    <row r="4" spans="1:8" ht="18" customHeight="1" x14ac:dyDescent="0.2">
      <c r="A4" s="17" t="str">
        <f>OVERALL!A4</f>
        <v>QUALITY SCORE</v>
      </c>
      <c r="B4" s="38">
        <f>IF(C2=0, "-", IF(COUNTIF(D39:F39, "n")=C2, "-", IF(COUNT(D4:F4)=0, "-", AVERAGE(D4:F4))))</f>
        <v>0.50416666666666665</v>
      </c>
      <c r="C4" s="58" t="s">
        <v>1</v>
      </c>
      <c r="D4" s="38">
        <f>IF(D48&lt;0%,0%,IF(D$2="-","-",IF(D$39="n", "-", SUM(D$6,D$12,D$17,D$23,D$28,D$34))))</f>
        <v>0.50416666666666665</v>
      </c>
      <c r="E4" s="38" t="str">
        <f t="shared" ref="E4:F4" si="1">IF(E48&lt;0%,0%,IF(E$2="-","-",IF(E$39="n", "-", SUM(E$6,E$12,E$17,E$23,E$28,E$34))))</f>
        <v>-</v>
      </c>
      <c r="F4" s="38" t="str">
        <f t="shared" si="1"/>
        <v>-</v>
      </c>
      <c r="H4" s="12" t="s">
        <v>8</v>
      </c>
    </row>
    <row r="5" spans="1:8" ht="18" customHeight="1" x14ac:dyDescent="0.25">
      <c r="A5" s="57" t="s">
        <v>48</v>
      </c>
      <c r="B5" s="58">
        <f>IF(B6="-","-",AVERAGE(D5:F5))</f>
        <v>0.50416666666666665</v>
      </c>
      <c r="C5" s="58" t="s">
        <v>1</v>
      </c>
      <c r="D5" s="60">
        <f t="shared" ref="D5:F5" si="2">IF(D$2="","",IF(D$39="n", "", SUM(D$6,D$12,D$17,D$23,D$28)))</f>
        <v>0.50416666666666665</v>
      </c>
      <c r="E5" s="60" t="str">
        <f t="shared" si="2"/>
        <v/>
      </c>
      <c r="F5" s="60" t="str">
        <f t="shared" si="2"/>
        <v/>
      </c>
      <c r="H5" s="7" t="s">
        <v>16</v>
      </c>
    </row>
    <row r="6" spans="1:8" ht="18" customHeight="1" x14ac:dyDescent="0.2">
      <c r="A6" s="20" t="str">
        <f>OVERALL!A6</f>
        <v>ENGAGE</v>
      </c>
      <c r="B6" s="21">
        <f>IF(C11=0,"-",AVERAGE(B7:B10))</f>
        <v>0</v>
      </c>
      <c r="C6" s="61" t="s">
        <v>0</v>
      </c>
      <c r="D6" s="28">
        <f>IF(D11=0,"-",(COUNTIF(D7:D10, "y")/D11)*OVERALL!$C$6)</f>
        <v>0</v>
      </c>
      <c r="E6" s="28" t="str">
        <f>IF(E11=0,"-",(COUNTIF(E7:E10, "y")/E11)*OVERALL!$C$6)</f>
        <v>-</v>
      </c>
      <c r="F6" s="28" t="str">
        <f>IF(F11=0,"-",(COUNTIF(F7:F10, "y")/F11)*OVERALL!$C$6)</f>
        <v>-</v>
      </c>
    </row>
    <row r="7" spans="1:8" ht="18" customHeight="1" x14ac:dyDescent="0.2">
      <c r="A7" s="33" t="str">
        <f>OVERALL!A7</f>
        <v>WELCOME</v>
      </c>
      <c r="B7" s="3">
        <f>IF(C7=0,"-",COUNTIF(D7:F7,"y")/C7)</f>
        <v>0</v>
      </c>
      <c r="C7" s="26">
        <f>$C$2-COUNTIF(D7:F7, "-")</f>
        <v>1</v>
      </c>
      <c r="D7" s="299" t="s">
        <v>125</v>
      </c>
      <c r="E7" s="291" t="s">
        <v>77</v>
      </c>
      <c r="F7" s="301" t="s">
        <v>77</v>
      </c>
      <c r="H7" s="11" t="s">
        <v>2</v>
      </c>
    </row>
    <row r="8" spans="1:8" ht="18" customHeight="1" x14ac:dyDescent="0.25">
      <c r="A8" s="33" t="str">
        <f>OVERALL!A8</f>
        <v>INTENT</v>
      </c>
      <c r="B8" s="3">
        <f>IF(C8=0,"-",COUNTIF(D8:F8,"y")/C8)</f>
        <v>0</v>
      </c>
      <c r="C8" s="26">
        <f>$C$2-COUNTIF(D8:F8, "-")</f>
        <v>1</v>
      </c>
      <c r="D8" s="299" t="s">
        <v>125</v>
      </c>
      <c r="E8" s="291" t="s">
        <v>77</v>
      </c>
      <c r="F8" s="301" t="s">
        <v>77</v>
      </c>
      <c r="H8" s="7" t="s">
        <v>15</v>
      </c>
    </row>
    <row r="9" spans="1:8" ht="18" customHeight="1" x14ac:dyDescent="0.2">
      <c r="A9" s="33" t="str">
        <f>OVERALL!A9</f>
        <v>NAME</v>
      </c>
      <c r="B9" s="3">
        <f>IF(C9=0,"-",COUNTIF(D9:F9,"y")/C9)</f>
        <v>0</v>
      </c>
      <c r="C9" s="26">
        <f>$C$2-COUNTIF(D9:F9, "-")</f>
        <v>1</v>
      </c>
      <c r="D9" s="299" t="s">
        <v>125</v>
      </c>
      <c r="E9" s="291" t="s">
        <v>77</v>
      </c>
      <c r="F9" s="301" t="s">
        <v>77</v>
      </c>
      <c r="H9" t="s">
        <v>1</v>
      </c>
    </row>
    <row r="10" spans="1:8" ht="18" customHeight="1" x14ac:dyDescent="0.2">
      <c r="A10" s="33" t="str">
        <f>OVERALL!A10</f>
        <v>BRIDGE</v>
      </c>
      <c r="B10" s="3">
        <f>IF(C10=0,"-",COUNTIF(D10:F10,"y")/C10)</f>
        <v>0</v>
      </c>
      <c r="C10" s="26">
        <f>$C$2-COUNTIF(D10:F10, "-")</f>
        <v>1</v>
      </c>
      <c r="D10" s="299" t="s">
        <v>125</v>
      </c>
      <c r="E10" s="291" t="s">
        <v>77</v>
      </c>
      <c r="F10" s="301" t="s">
        <v>77</v>
      </c>
      <c r="H10" s="13" t="s">
        <v>3</v>
      </c>
    </row>
    <row r="11" spans="1:8" ht="18" customHeight="1" x14ac:dyDescent="0.25">
      <c r="A11" s="2"/>
      <c r="C11" s="63">
        <f>AVERAGE(C7:C10)</f>
        <v>1</v>
      </c>
      <c r="D11" s="27">
        <f t="shared" ref="D11:F11" si="3">COUNTA(D7:D10)-COUNTIF(D7:D10, "-")</f>
        <v>4</v>
      </c>
      <c r="E11" s="27">
        <f t="shared" si="3"/>
        <v>0</v>
      </c>
      <c r="F11" s="27">
        <f t="shared" si="3"/>
        <v>0</v>
      </c>
      <c r="H11" s="8" t="s">
        <v>14</v>
      </c>
    </row>
    <row r="12" spans="1:8" ht="18" customHeight="1" x14ac:dyDescent="0.2">
      <c r="A12" s="20" t="str">
        <f>OVERALL!A12</f>
        <v>DISCOVER</v>
      </c>
      <c r="B12" s="21">
        <f>IF(C16=0,"-",AVERAGE(B13:B15))</f>
        <v>0.33333333333333331</v>
      </c>
      <c r="C12" s="1" t="s">
        <v>1</v>
      </c>
      <c r="D12" s="28">
        <f>IF(D16=0,"-",(COUNTIF(D13:D15, "y")/D16)*OVERALL!$C$12)</f>
        <v>6.6666666666666666E-2</v>
      </c>
      <c r="E12" s="28" t="str">
        <f>IF(E16=0,"-",(COUNTIF(E13:E15, "y")/E16)*OVERALL!$C$12)</f>
        <v>-</v>
      </c>
      <c r="F12" s="28" t="str">
        <f>IF(F16=0,"-",(COUNTIF(F13:F15, "y")/F16)*OVERALL!$C$12)</f>
        <v>-</v>
      </c>
      <c r="H12" t="s">
        <v>1</v>
      </c>
    </row>
    <row r="13" spans="1:8" ht="18" customHeight="1" x14ac:dyDescent="0.2">
      <c r="A13" s="33" t="str">
        <f>OVERALL!A13</f>
        <v>CONVERSE</v>
      </c>
      <c r="B13" s="3">
        <f>IF(C13=0,"-",COUNTIF(D13:F13,"y")/C13)</f>
        <v>0</v>
      </c>
      <c r="C13" s="26">
        <f>$C$2-COUNTIF(D13:F13, "-")</f>
        <v>1</v>
      </c>
      <c r="D13" s="299" t="s">
        <v>125</v>
      </c>
      <c r="E13" s="291" t="s">
        <v>77</v>
      </c>
      <c r="F13" s="301" t="s">
        <v>77</v>
      </c>
      <c r="H13" s="14" t="s">
        <v>4</v>
      </c>
    </row>
    <row r="14" spans="1:8" ht="18" customHeight="1" x14ac:dyDescent="0.25">
      <c r="A14" s="33" t="str">
        <f>OVERALL!A14</f>
        <v>LISTEN</v>
      </c>
      <c r="B14" s="3">
        <f>IF(C14=0,"-",COUNTIF(D14:F14,"y")/C14)</f>
        <v>1</v>
      </c>
      <c r="C14" s="26">
        <f>$C$2-COUNTIF(D14:F14, "-")</f>
        <v>1</v>
      </c>
      <c r="D14" s="299" t="s">
        <v>124</v>
      </c>
      <c r="E14" s="291" t="s">
        <v>77</v>
      </c>
      <c r="F14" s="301" t="s">
        <v>77</v>
      </c>
      <c r="H14" s="9" t="s">
        <v>13</v>
      </c>
    </row>
    <row r="15" spans="1:8" ht="18" customHeight="1" x14ac:dyDescent="0.2">
      <c r="A15" s="33" t="str">
        <f>OVERALL!A15</f>
        <v>CONFIRM</v>
      </c>
      <c r="B15" s="3">
        <f>IF(C15=0,"-",COUNTIF(D15:F15,"y")/C15)</f>
        <v>0</v>
      </c>
      <c r="C15" s="26">
        <f>$C$2-COUNTIF(D15:F15, "-")</f>
        <v>1</v>
      </c>
      <c r="D15" s="299" t="s">
        <v>125</v>
      </c>
      <c r="E15" s="291" t="s">
        <v>77</v>
      </c>
      <c r="F15" s="301" t="s">
        <v>77</v>
      </c>
      <c r="G15" t="s">
        <v>1</v>
      </c>
    </row>
    <row r="16" spans="1:8" ht="18" customHeight="1" x14ac:dyDescent="0.2">
      <c r="A16" s="2"/>
      <c r="C16" s="63">
        <f>AVERAGE(C13:C15)</f>
        <v>1</v>
      </c>
      <c r="D16" s="27">
        <f t="shared" ref="D16:F16" si="4">COUNTA(D13:D15)-COUNTIF(D13:D15, "-")</f>
        <v>3</v>
      </c>
      <c r="E16" s="27">
        <f t="shared" si="4"/>
        <v>0</v>
      </c>
      <c r="F16" s="27">
        <f t="shared" si="4"/>
        <v>0</v>
      </c>
      <c r="H16" s="15" t="s">
        <v>7</v>
      </c>
    </row>
    <row r="17" spans="1:11" ht="18" customHeight="1" x14ac:dyDescent="0.25">
      <c r="A17" s="20" t="str">
        <f>OVERALL!A17</f>
        <v>EDUCATE</v>
      </c>
      <c r="B17" s="21">
        <f>IF(C22=0,"-",AVERAGE(B18:B21))</f>
        <v>0.75</v>
      </c>
      <c r="C17" s="1" t="s">
        <v>1</v>
      </c>
      <c r="D17" s="29">
        <f>IF(D22=0,"-",(COUNTIF(D18:D21, "y")/D22)*OVERALL!$C$17)</f>
        <v>0.1875</v>
      </c>
      <c r="E17" s="29" t="str">
        <f>IF(E22=0,"-",(COUNTIF(E18:E21, "y")/E22)*OVERALL!$C$17)</f>
        <v>-</v>
      </c>
      <c r="F17" s="29" t="str">
        <f>IF(F22=0,"-",(COUNTIF(F18:F21, "y")/F22)*OVERALL!$C$17)</f>
        <v>-</v>
      </c>
      <c r="H17" s="9" t="s">
        <v>6</v>
      </c>
    </row>
    <row r="18" spans="1:11" ht="18" customHeight="1" x14ac:dyDescent="0.2">
      <c r="A18" s="33" t="str">
        <f>OVERALL!A18</f>
        <v>INFORM</v>
      </c>
      <c r="B18" s="3">
        <f>IF(C18=0,"-",COUNTIF(D18:F18,"y")/C18)</f>
        <v>1</v>
      </c>
      <c r="C18" s="26">
        <f>$C$2-COUNTIF(D18:F18, "-")</f>
        <v>1</v>
      </c>
      <c r="D18" s="299" t="s">
        <v>124</v>
      </c>
      <c r="E18" s="291" t="s">
        <v>77</v>
      </c>
      <c r="F18" s="301" t="s">
        <v>77</v>
      </c>
    </row>
    <row r="19" spans="1:11" ht="18" customHeight="1" x14ac:dyDescent="0.2">
      <c r="A19" s="33" t="str">
        <f>OVERALL!A19</f>
        <v>CHECK</v>
      </c>
      <c r="B19" s="3">
        <f>IF(C19=0,"-",COUNTIF(D19:F19,"y")/C19)</f>
        <v>0</v>
      </c>
      <c r="C19" s="26">
        <f>$C$2-COUNTIF(D19:F19, "-")</f>
        <v>1</v>
      </c>
      <c r="D19" s="299" t="s">
        <v>125</v>
      </c>
      <c r="E19" s="291" t="s">
        <v>77</v>
      </c>
      <c r="F19" s="301" t="s">
        <v>77</v>
      </c>
    </row>
    <row r="20" spans="1:11" ht="18" customHeight="1" x14ac:dyDescent="0.2">
      <c r="A20" s="33" t="str">
        <f>OVERALL!A20</f>
        <v>SEEK</v>
      </c>
      <c r="B20" s="3">
        <f>IF(C20=0,"-",COUNTIF(D20:F20,"y")/C20)</f>
        <v>1</v>
      </c>
      <c r="C20" s="26">
        <f>$C$2-COUNTIF(D20:F20, "-")</f>
        <v>1</v>
      </c>
      <c r="D20" s="299" t="s">
        <v>124</v>
      </c>
      <c r="E20" s="291" t="s">
        <v>77</v>
      </c>
      <c r="F20" s="301" t="s">
        <v>77</v>
      </c>
      <c r="H20" t="s">
        <v>1</v>
      </c>
    </row>
    <row r="21" spans="1:11" ht="18" customHeight="1" x14ac:dyDescent="0.2">
      <c r="A21" s="33" t="str">
        <f>OVERALL!A21</f>
        <v>CONFIDENCE</v>
      </c>
      <c r="B21" s="3">
        <f>IF(C21=0,"-",COUNTIF(D21:F21,"y")/C21)</f>
        <v>1</v>
      </c>
      <c r="C21" s="26">
        <f>$C$2-COUNTIF(D21:F21, "-")</f>
        <v>1</v>
      </c>
      <c r="D21" s="299" t="s">
        <v>124</v>
      </c>
      <c r="E21" s="291" t="s">
        <v>77</v>
      </c>
      <c r="F21" s="301" t="s">
        <v>77</v>
      </c>
    </row>
    <row r="22" spans="1:11" ht="18" customHeight="1" x14ac:dyDescent="0.2">
      <c r="A22" s="2"/>
      <c r="C22" s="63">
        <f>AVERAGE(C18:C21)</f>
        <v>1</v>
      </c>
      <c r="D22" s="27">
        <f t="shared" ref="D22:F22" si="5">COUNTA(D18:D21)-COUNTIF(D18:D21, "-")</f>
        <v>4</v>
      </c>
      <c r="E22" s="27">
        <f t="shared" si="5"/>
        <v>0</v>
      </c>
      <c r="F22" s="27">
        <f t="shared" si="5"/>
        <v>0</v>
      </c>
    </row>
    <row r="23" spans="1:11" ht="18" customHeight="1" x14ac:dyDescent="0.2">
      <c r="A23" s="20" t="str">
        <f>OVERALL!A23</f>
        <v>CLOSE</v>
      </c>
      <c r="B23" s="21">
        <f>IF(C27=0,"-",AVERAGE(B24:B26))</f>
        <v>0.66666666666666663</v>
      </c>
      <c r="C23" s="1" t="s">
        <v>1</v>
      </c>
      <c r="D23" s="29">
        <f>IF(D27=0,"-",(COUNTIF(D24:D26, "y")/D27)*OVERALL!$C$23)</f>
        <v>9.9999999999999992E-2</v>
      </c>
      <c r="E23" s="29" t="str">
        <f>IF(E27=0,"-",(COUNTIF(E24:E26, "y")/E27)*OVERALL!$C$23)</f>
        <v>-</v>
      </c>
      <c r="F23" s="29" t="str">
        <f>IF(F27=0,"-",(COUNTIF(F24:F26, "y")/F27)*OVERALL!$C$23)</f>
        <v>-</v>
      </c>
    </row>
    <row r="24" spans="1:11" ht="18" customHeight="1" x14ac:dyDescent="0.2">
      <c r="A24" s="33" t="str">
        <f>OVERALL!A24</f>
        <v>QUESTIONS</v>
      </c>
      <c r="B24" s="3">
        <f>IF(C24=0,"-",COUNTIF(D24:F24,"y")/C24)</f>
        <v>1</v>
      </c>
      <c r="C24" s="26">
        <f>$C$2-COUNTIF(D24:F24, "-")</f>
        <v>1</v>
      </c>
      <c r="D24" s="299" t="s">
        <v>124</v>
      </c>
      <c r="E24" s="291" t="s">
        <v>77</v>
      </c>
      <c r="F24" s="301" t="s">
        <v>77</v>
      </c>
    </row>
    <row r="25" spans="1:11" ht="18" customHeight="1" x14ac:dyDescent="0.2">
      <c r="A25" s="33" t="str">
        <f>OVERALL!A25</f>
        <v>GRATITUDE</v>
      </c>
      <c r="B25" s="3">
        <f>IF(C25=0,"-",COUNTIF(D25:F25,"y")/C25)</f>
        <v>0</v>
      </c>
      <c r="C25" s="26">
        <f>$C$2-COUNTIF(D25:F25, "-")</f>
        <v>1</v>
      </c>
      <c r="D25" s="299" t="s">
        <v>125</v>
      </c>
      <c r="E25" s="291" t="s">
        <v>77</v>
      </c>
      <c r="F25" s="301" t="s">
        <v>77</v>
      </c>
    </row>
    <row r="26" spans="1:11" ht="18" customHeight="1" x14ac:dyDescent="0.2">
      <c r="A26" s="33" t="str">
        <f>OVERALL!A26</f>
        <v>THANKS</v>
      </c>
      <c r="B26" s="3">
        <f>IF(C26=0,"-",COUNTIF(D26:F26,"y")/C26)</f>
        <v>1</v>
      </c>
      <c r="C26" s="26">
        <f>$C$2-COUNTIF(D26:F26, "-")</f>
        <v>1</v>
      </c>
      <c r="D26" s="299" t="s">
        <v>124</v>
      </c>
      <c r="E26" s="291" t="s">
        <v>77</v>
      </c>
      <c r="F26" s="301" t="s">
        <v>77</v>
      </c>
    </row>
    <row r="27" spans="1:11" ht="18" customHeight="1" x14ac:dyDescent="0.2">
      <c r="A27" s="2"/>
      <c r="C27" s="63">
        <f>AVERAGE(C24:C26)</f>
        <v>1</v>
      </c>
      <c r="D27" s="27">
        <f t="shared" ref="D27:F27" si="6">COUNTA(D24:D26)-COUNTIF(D24:D26, "-")</f>
        <v>3</v>
      </c>
      <c r="E27" s="27">
        <f t="shared" si="6"/>
        <v>0</v>
      </c>
      <c r="F27" s="27">
        <f t="shared" si="6"/>
        <v>0</v>
      </c>
    </row>
    <row r="28" spans="1:11" ht="18" customHeight="1" x14ac:dyDescent="0.2">
      <c r="A28" s="20" t="str">
        <f>OVERALL!A28</f>
        <v>IMPACT</v>
      </c>
      <c r="B28" s="21">
        <f>IF(C33=0,"-",AVERAGE(B29:B32))</f>
        <v>0.75</v>
      </c>
      <c r="C28" s="1" t="s">
        <v>1</v>
      </c>
      <c r="D28" s="29">
        <f>IF(D33=0,"-",(COUNTIF(D29:D32, "y")/D33)*OVERALL!$C$28)</f>
        <v>0.15000000000000002</v>
      </c>
      <c r="E28" s="29" t="str">
        <f>IF(E33=0,"-",(COUNTIF(E29:E32, "y")/E33)*OVERALL!$C$28)</f>
        <v>-</v>
      </c>
      <c r="F28" s="29" t="str">
        <f>IF(F33=0,"-",(COUNTIF(F29:F32, "y")/F33)*OVERALL!$C$28)</f>
        <v>-</v>
      </c>
    </row>
    <row r="29" spans="1:11" ht="18" customHeight="1" x14ac:dyDescent="0.2">
      <c r="A29" s="33" t="str">
        <f>OVERALL!A29</f>
        <v>VIBRANCY</v>
      </c>
      <c r="B29" s="3">
        <f>IF(C29=0,"-",COUNTIF(D29:F29,"y")/C29)</f>
        <v>1</v>
      </c>
      <c r="C29" s="26">
        <f>$C$2-COUNTIF(D29:F29, "-")</f>
        <v>1</v>
      </c>
      <c r="D29" s="299" t="s">
        <v>124</v>
      </c>
      <c r="E29" s="291" t="s">
        <v>77</v>
      </c>
      <c r="F29" s="301" t="s">
        <v>77</v>
      </c>
    </row>
    <row r="30" spans="1:11" ht="18" customHeight="1" x14ac:dyDescent="0.2">
      <c r="A30" s="33" t="str">
        <f>OVERALL!A30</f>
        <v>EMPATHY</v>
      </c>
      <c r="B30" s="3">
        <f>IF(C30=0,"-",COUNTIF(D30:F30,"y")/C30)</f>
        <v>1</v>
      </c>
      <c r="C30" s="26">
        <f>$C$2-COUNTIF(D30:F30, "-")</f>
        <v>1</v>
      </c>
      <c r="D30" s="299" t="s">
        <v>124</v>
      </c>
      <c r="E30" s="291" t="s">
        <v>77</v>
      </c>
      <c r="F30" s="301" t="s">
        <v>77</v>
      </c>
    </row>
    <row r="31" spans="1:11" ht="18" customHeight="1" x14ac:dyDescent="0.2">
      <c r="A31" s="33" t="str">
        <f>OVERALL!A31</f>
        <v>CONTROL</v>
      </c>
      <c r="B31" s="3">
        <f>IF(C31=0,"-",COUNTIF(D31:F31,"y")/C31)</f>
        <v>0</v>
      </c>
      <c r="C31" s="26">
        <f>$C$2-COUNTIF(D31:F31, "-")</f>
        <v>1</v>
      </c>
      <c r="D31" s="299" t="s">
        <v>125</v>
      </c>
      <c r="E31" s="291" t="s">
        <v>77</v>
      </c>
      <c r="F31" s="301" t="s">
        <v>77</v>
      </c>
    </row>
    <row r="32" spans="1:11" ht="18" customHeight="1" x14ac:dyDescent="0.2">
      <c r="A32" s="33" t="str">
        <f>OVERALL!A32</f>
        <v>CLARITY</v>
      </c>
      <c r="B32" s="3">
        <f>IF(C32=0,"-",COUNTIF(D32:F32,"y")/C32)</f>
        <v>1</v>
      </c>
      <c r="C32" s="26">
        <f>$C$2-COUNTIF(D32:F32, "-")</f>
        <v>1</v>
      </c>
      <c r="D32" s="299" t="s">
        <v>124</v>
      </c>
      <c r="E32" s="291" t="s">
        <v>77</v>
      </c>
      <c r="F32" s="301" t="s">
        <v>77</v>
      </c>
      <c r="K32" t="s">
        <v>1</v>
      </c>
    </row>
    <row r="33" spans="1:13" ht="18" customHeight="1" x14ac:dyDescent="0.2">
      <c r="A33" s="5"/>
      <c r="B33" s="6"/>
      <c r="C33" s="63">
        <f>AVERAGE(C29:C32)</f>
        <v>1</v>
      </c>
      <c r="D33" s="27">
        <f t="shared" ref="D33:F33" si="7">COUNTA(D29:D32)-COUNTIF(D29:D32, "-")</f>
        <v>4</v>
      </c>
      <c r="E33" s="27">
        <f t="shared" si="7"/>
        <v>0</v>
      </c>
      <c r="F33" s="27">
        <f t="shared" si="7"/>
        <v>0</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1</v>
      </c>
      <c r="D35" s="299" t="s">
        <v>125</v>
      </c>
      <c r="E35" s="291" t="s">
        <v>77</v>
      </c>
      <c r="F35" s="301" t="s">
        <v>77</v>
      </c>
      <c r="H35" s="48">
        <v>-0.3</v>
      </c>
      <c r="J35" s="48"/>
      <c r="K35" s="48"/>
      <c r="L35" s="48"/>
    </row>
    <row r="36" spans="1:13" ht="18" customHeight="1" x14ac:dyDescent="0.2">
      <c r="A36" s="45" t="str">
        <f>OVERALL!A36</f>
        <v>AUDIO ISSUE (DISTRACTION)</v>
      </c>
      <c r="B36" s="3">
        <f>IF(C36=0,"-",COUNTIF(D36:F36,"y")/C36)</f>
        <v>0</v>
      </c>
      <c r="C36" s="26">
        <f>$C$2-COUNTIF(D36:F36, "-")</f>
        <v>1</v>
      </c>
      <c r="D36" s="299" t="s">
        <v>125</v>
      </c>
      <c r="E36" s="291" t="s">
        <v>77</v>
      </c>
      <c r="F36" s="301" t="s">
        <v>77</v>
      </c>
      <c r="H36" s="48">
        <v>-0.1</v>
      </c>
      <c r="J36" s="48"/>
      <c r="K36" s="48"/>
      <c r="L36" s="48"/>
    </row>
    <row r="37" spans="1:13" ht="18" customHeight="1" x14ac:dyDescent="0.2">
      <c r="A37" s="5"/>
      <c r="B37" s="6"/>
      <c r="C37" s="63">
        <f>C35</f>
        <v>1</v>
      </c>
      <c r="D37" s="27">
        <f t="shared" ref="D37:F37" si="8">IF(D35="NA","",COUNTIF(D35:D36, "y"))</f>
        <v>0</v>
      </c>
      <c r="E37" s="27">
        <f t="shared" si="8"/>
        <v>0</v>
      </c>
      <c r="F37" s="27">
        <f t="shared" si="8"/>
        <v>0</v>
      </c>
    </row>
    <row r="38" spans="1:13" ht="18" customHeight="1" x14ac:dyDescent="0.2">
      <c r="A38" s="345" t="str">
        <f>OVERALL!A38</f>
        <v>ADDITIONAL INSIGHT</v>
      </c>
      <c r="B38" s="346"/>
      <c r="C38" s="10" t="s">
        <v>1</v>
      </c>
      <c r="D38" s="30"/>
      <c r="E38" s="30"/>
      <c r="F38" s="30"/>
    </row>
    <row r="39" spans="1:13" ht="18" customHeight="1" x14ac:dyDescent="0.2">
      <c r="A39" s="33" t="str">
        <f>OVERALL!A39</f>
        <v>CALL ANSWERED-QUALITY</v>
      </c>
      <c r="B39" s="3">
        <f>IF(C39=0,"-",COUNTIF(D39:F39, "y")/C39)</f>
        <v>0.33333333333333331</v>
      </c>
      <c r="C39" s="26">
        <f t="shared" ref="C39:C45" si="9">$C$2-COUNTIF(D39:F39, "-")</f>
        <v>3</v>
      </c>
      <c r="D39" s="299" t="s">
        <v>124</v>
      </c>
      <c r="E39" s="291" t="s">
        <v>125</v>
      </c>
      <c r="F39" s="301" t="s">
        <v>125</v>
      </c>
    </row>
    <row r="40" spans="1:13" ht="18" customHeight="1" x14ac:dyDescent="0.2">
      <c r="A40" s="33" t="str">
        <f>OVERALL!A40</f>
        <v>TALK TIME</v>
      </c>
      <c r="B40" s="280">
        <f>IF(C40=0,"-",AVERAGE(D40:F40))</f>
        <v>5.6481481481481478E-3</v>
      </c>
      <c r="C40" s="26">
        <f t="shared" si="9"/>
        <v>1</v>
      </c>
      <c r="D40" s="289">
        <v>5.6481481481481478E-3</v>
      </c>
      <c r="E40" s="293" t="s">
        <v>77</v>
      </c>
      <c r="F40" s="304" t="s">
        <v>77</v>
      </c>
      <c r="G40" s="46"/>
      <c r="H40" s="266"/>
      <c r="I40" s="266"/>
      <c r="J40" s="266"/>
      <c r="K40" s="266"/>
      <c r="L40" s="266"/>
      <c r="M40" s="266"/>
    </row>
    <row r="41" spans="1:13" ht="18" customHeight="1" x14ac:dyDescent="0.2">
      <c r="A41" s="33" t="str">
        <f>OVERALL!A41</f>
        <v>ASSESSOR RATING (0-10)</v>
      </c>
      <c r="B41" s="264">
        <f>IF(C41=0,"-",SUM(D41:F41)/C41)</f>
        <v>5</v>
      </c>
      <c r="C41" s="26">
        <f t="shared" si="9"/>
        <v>1</v>
      </c>
      <c r="D41" s="286">
        <v>5</v>
      </c>
      <c r="E41" s="292" t="s">
        <v>77</v>
      </c>
      <c r="F41" s="303" t="s">
        <v>77</v>
      </c>
    </row>
    <row r="42" spans="1:13" ht="18" customHeight="1" x14ac:dyDescent="0.2">
      <c r="A42" s="33" t="str">
        <f>OVERALL!A42</f>
        <v>EXPLAINED KEY FEATURES</v>
      </c>
      <c r="B42" s="3">
        <f>IF(C42=0,"-",COUNTIF(D42:F42, "y")/C42)</f>
        <v>0</v>
      </c>
      <c r="C42" s="26">
        <f t="shared" si="9"/>
        <v>1</v>
      </c>
      <c r="D42" s="299" t="s">
        <v>125</v>
      </c>
      <c r="E42" s="291" t="s">
        <v>77</v>
      </c>
      <c r="F42" s="301" t="s">
        <v>77</v>
      </c>
      <c r="G42" s="47"/>
      <c r="H42" t="s">
        <v>1</v>
      </c>
    </row>
    <row r="43" spans="1:13" ht="18" customHeight="1" x14ac:dyDescent="0.2">
      <c r="A43" s="33" t="str">
        <f>OVERALL!A43</f>
        <v>REVEALED PRICING</v>
      </c>
      <c r="B43" s="3">
        <f>IF(C43=0,"-",COUNTIF(D43:F43, "y")/C43)</f>
        <v>1</v>
      </c>
      <c r="C43" s="26">
        <f t="shared" si="9"/>
        <v>1</v>
      </c>
      <c r="D43" s="299" t="s">
        <v>124</v>
      </c>
      <c r="E43" s="291" t="s">
        <v>77</v>
      </c>
      <c r="F43" s="301" t="s">
        <v>77</v>
      </c>
    </row>
    <row r="44" spans="1:13" ht="18" customHeight="1" x14ac:dyDescent="0.2">
      <c r="A44" s="33" t="str">
        <f>OVERALL!A44</f>
        <v>EXPLAINED ACTIONS &amp; PROCESS</v>
      </c>
      <c r="B44" s="3">
        <f>IF(C44=0,"-",COUNTIF(D44:F44, "y")/C44)</f>
        <v>1</v>
      </c>
      <c r="C44" s="26">
        <f t="shared" si="9"/>
        <v>1</v>
      </c>
      <c r="D44" s="299" t="s">
        <v>124</v>
      </c>
      <c r="E44" s="291" t="s">
        <v>77</v>
      </c>
      <c r="F44" s="301" t="s">
        <v>77</v>
      </c>
    </row>
    <row r="45" spans="1:13" ht="18" customHeight="1" x14ac:dyDescent="0.2">
      <c r="A45" s="33" t="str">
        <f>OVERALL!A45</f>
        <v>WEBSITE EDUCATION</v>
      </c>
      <c r="B45" s="3">
        <f>IF(C45=0,"-",COUNTIF(D45:F45, "y")/C45)</f>
        <v>0</v>
      </c>
      <c r="C45" s="26">
        <f t="shared" si="9"/>
        <v>1</v>
      </c>
      <c r="D45" s="299" t="s">
        <v>125</v>
      </c>
      <c r="E45" s="291" t="s">
        <v>77</v>
      </c>
      <c r="F45" s="301" t="s">
        <v>77</v>
      </c>
    </row>
    <row r="46" spans="1:13" ht="18" customHeight="1" x14ac:dyDescent="0.2">
      <c r="A46" s="18"/>
      <c r="B46" s="3"/>
      <c r="C46" s="26"/>
      <c r="D46" s="264"/>
      <c r="E46" s="264"/>
      <c r="F46" s="264"/>
    </row>
    <row r="47" spans="1:13" ht="45" x14ac:dyDescent="0.2">
      <c r="A47" s="25" t="s">
        <v>1</v>
      </c>
      <c r="B47" s="347" t="s">
        <v>35</v>
      </c>
      <c r="C47" s="348"/>
      <c r="D47" s="23" t="s">
        <v>141</v>
      </c>
      <c r="E47" s="23" t="s">
        <v>127</v>
      </c>
      <c r="F47" s="23" t="s">
        <v>127</v>
      </c>
    </row>
    <row r="48" spans="1:13" ht="18" customHeight="1" x14ac:dyDescent="0.2">
      <c r="A48" s="59" t="s">
        <v>47</v>
      </c>
      <c r="D48" s="50">
        <f t="shared" ref="D48:F48" si="10">IF(D$2="","",IF(D$39="n", "", SUM(D$6,D$12,D$17,D$23,D$28,D$34)))</f>
        <v>0.50416666666666665</v>
      </c>
      <c r="E48" s="50" t="str">
        <f t="shared" si="10"/>
        <v/>
      </c>
      <c r="F48" s="50" t="str">
        <f t="shared" si="10"/>
        <v/>
      </c>
    </row>
    <row r="50" spans="1:6" ht="19" x14ac:dyDescent="0.25">
      <c r="A50" s="110" t="s">
        <v>74</v>
      </c>
      <c r="B50" s="90" t="s">
        <v>75</v>
      </c>
    </row>
    <row r="51" spans="1:6" x14ac:dyDescent="0.2">
      <c r="A51" s="111" t="s">
        <v>63</v>
      </c>
      <c r="B51" s="112">
        <v>0.3</v>
      </c>
      <c r="C51" s="111"/>
      <c r="D51" s="256">
        <f>[1]RACV!D$4</f>
        <v>0.42232142857142857</v>
      </c>
      <c r="E51" s="256">
        <f>[1]RACV!E$4</f>
        <v>0</v>
      </c>
      <c r="F51" s="256">
        <f>[1]RACV!F$4</f>
        <v>0</v>
      </c>
    </row>
    <row r="52" spans="1:6" x14ac:dyDescent="0.2">
      <c r="A52" s="111" t="s">
        <v>64</v>
      </c>
      <c r="B52" s="112">
        <v>0.7</v>
      </c>
      <c r="C52" s="111"/>
      <c r="D52" s="257">
        <f t="shared" ref="D52:F52" si="11">D4</f>
        <v>0.50416666666666665</v>
      </c>
      <c r="E52" s="257" t="str">
        <f t="shared" si="11"/>
        <v>-</v>
      </c>
      <c r="F52" s="257" t="str">
        <f t="shared" si="11"/>
        <v>-</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0.12669642857142857</v>
      </c>
      <c r="E55" s="257">
        <f t="shared" ref="E55:F55" si="12">IF(E51="-","-",E51*$B$51)</f>
        <v>0</v>
      </c>
      <c r="F55" s="257">
        <f t="shared" si="12"/>
        <v>0</v>
      </c>
    </row>
    <row r="56" spans="1:6" x14ac:dyDescent="0.2">
      <c r="A56" s="111" t="s">
        <v>64</v>
      </c>
      <c r="B56" s="111"/>
      <c r="C56" s="111"/>
      <c r="D56" s="257">
        <f t="shared" ref="D56:F56" si="13">IF(D52="-","-",D52*$B$52)</f>
        <v>0.35291666666666666</v>
      </c>
      <c r="E56" s="257" t="str">
        <f t="shared" si="13"/>
        <v>-</v>
      </c>
      <c r="F56" s="257" t="str">
        <f t="shared" si="13"/>
        <v>-</v>
      </c>
    </row>
    <row r="57" spans="1:6" x14ac:dyDescent="0.2">
      <c r="A57" s="114" t="s">
        <v>59</v>
      </c>
      <c r="B57" s="114"/>
      <c r="C57" s="114"/>
      <c r="D57" s="115">
        <f t="shared" ref="D57:F57" si="14">IF(D51="","",IF(D52="","",SUM(D55:D56)))</f>
        <v>0.47961309523809526</v>
      </c>
      <c r="E57" s="115">
        <f t="shared" si="14"/>
        <v>0</v>
      </c>
      <c r="F57" s="115">
        <f t="shared" si="14"/>
        <v>0</v>
      </c>
    </row>
  </sheetData>
  <mergeCells count="2">
    <mergeCell ref="A38:B38"/>
    <mergeCell ref="B47:C47"/>
  </mergeCells>
  <conditionalFormatting sqref="B4">
    <cfRule type="cellIs" dxfId="33" priority="9" operator="between">
      <formula>0.604999</formula>
      <formula>0.754999</formula>
    </cfRule>
    <cfRule type="cellIs" dxfId="32" priority="10" operator="between">
      <formula>0.44999</formula>
      <formula>0.605</formula>
    </cfRule>
    <cfRule type="cellIs" dxfId="31" priority="11" operator="lessThan">
      <formula>0.45</formula>
    </cfRule>
    <cfRule type="cellIs" dxfId="30" priority="8" operator="between">
      <formula>0.754999</formula>
      <formula>0.905</formula>
    </cfRule>
    <cfRule type="cellIs" dxfId="29" priority="7" operator="greaterThanOrEqual">
      <formula>0.905</formula>
    </cfRule>
    <cfRule type="containsBlanks" dxfId="28" priority="6">
      <formula>LEN(TRIM(B4))=0</formula>
    </cfRule>
  </conditionalFormatting>
  <conditionalFormatting sqref="B6">
    <cfRule type="containsText" dxfId="27" priority="5" operator="containsText" text="NA">
      <formula>NOT(ISERROR(SEARCH("NA",B6)))</formula>
    </cfRule>
  </conditionalFormatting>
  <conditionalFormatting sqref="B12">
    <cfRule type="containsText" dxfId="26" priority="4" operator="containsText" text="NA">
      <formula>NOT(ISERROR(SEARCH("NA",B12)))</formula>
    </cfRule>
  </conditionalFormatting>
  <conditionalFormatting sqref="B17">
    <cfRule type="containsText" dxfId="25" priority="3" operator="containsText" text="NA">
      <formula>NOT(ISERROR(SEARCH("NA",B17)))</formula>
    </cfRule>
  </conditionalFormatting>
  <conditionalFormatting sqref="B23">
    <cfRule type="containsText" dxfId="24" priority="2" operator="containsText" text="NA">
      <formula>NOT(ISERROR(SEARCH("NA",B23)))</formula>
    </cfRule>
  </conditionalFormatting>
  <conditionalFormatting sqref="B28">
    <cfRule type="containsText" dxfId="23" priority="1" operator="containsText" text="NA">
      <formula>NOT(ISERROR(SEARCH("NA",B28)))</formula>
    </cfRule>
  </conditionalFormatting>
  <conditionalFormatting sqref="D4:F4">
    <cfRule type="containsBlanks" dxfId="22" priority="12">
      <formula>LEN(TRIM(D4))=0</formula>
    </cfRule>
    <cfRule type="cellIs" dxfId="21" priority="13" operator="greaterThanOrEqual">
      <formula>0.905</formula>
    </cfRule>
    <cfRule type="cellIs" dxfId="20" priority="14" operator="between">
      <formula>0.754999</formula>
      <formula>0.905</formula>
    </cfRule>
    <cfRule type="cellIs" dxfId="19" priority="15" operator="between">
      <formula>0.604999</formula>
      <formula>0.754999</formula>
    </cfRule>
    <cfRule type="cellIs" dxfId="18" priority="16" operator="between">
      <formula>0.44999</formula>
      <formula>0.605</formula>
    </cfRule>
    <cfRule type="cellIs" dxfId="17" priority="17" operator="lessThan">
      <formula>0.45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REPORT</vt:lpstr>
      <vt:lpstr>LOAD_SHEET</vt:lpstr>
      <vt:lpstr>OVERALL</vt:lpstr>
      <vt:lpstr>AAMI</vt:lpstr>
      <vt:lpstr>ALLIANZ</vt:lpstr>
      <vt:lpstr>BUDGET DIRECT</vt:lpstr>
      <vt:lpstr>NRMA</vt:lpstr>
      <vt:lpstr>RAC</vt:lpstr>
      <vt:lpstr>RACV</vt:lpstr>
      <vt:lpstr>YOUI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2026-04-19T11:02:24Z</dcterms:modified>
</cp:coreProperties>
</file>